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PRIHODA'!$A$1:$G$35</definedName>
  </definedNames>
  <calcPr fullCalcOnLoad="1"/>
</workbook>
</file>

<file path=xl/sharedStrings.xml><?xml version="1.0" encoding="utf-8"?>
<sst xmlns="http://schemas.openxmlformats.org/spreadsheetml/2006/main" count="125" uniqueCount="85">
  <si>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</si>
  <si>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</si>
  <si>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</si>
  <si>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</si>
  <si>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</si>
  <si>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</si>
  <si>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</si>
  <si>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</si>
  <si>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</si>
  <si>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</si>
  <si>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</si>
  <si>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</si>
  <si>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</si>
  <si>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</si>
  <si>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</si>
  <si>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</si>
  <si>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</si>
  <si>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</si>
  <si>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</si>
  <si>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</si>
  <si>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</si>
  <si>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</si>
  <si>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</si>
  <si>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</si>
  <si>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</si>
  <si>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</si>
  <si>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</si>
  <si>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</si>
  <si>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</si>
  <si>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</si>
  <si>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</si>
  <si>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</si>
  <si>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</si>
  <si>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</si>
  <si>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</si>
  <si>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</si>
  <si>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</si>
  <si>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</si>
  <si>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</si>
  <si>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</si>
  <si>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</si>
  <si>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NPB DR. IVAN BARBOT POPOVAČA</t>
  </si>
  <si>
    <t>Naknada troškova osobama izvan radnog odnosa</t>
  </si>
  <si>
    <t>Naknade građanima i kućanstvima</t>
  </si>
  <si>
    <t>Ostale naknade iz proračuna</t>
  </si>
  <si>
    <t>Ulaganja u rač. programe</t>
  </si>
  <si>
    <t>2021.</t>
  </si>
  <si>
    <t>Ukupno prihodi i primici za 2021.</t>
  </si>
  <si>
    <t>PROJEKCIJA PLANA ZA 2021.</t>
  </si>
  <si>
    <t xml:space="preserve">Plaće </t>
  </si>
  <si>
    <t>Kamate na kredite</t>
  </si>
  <si>
    <t>Otplata glavnice po fin.leasingu</t>
  </si>
  <si>
    <t>Otplata glavnice primljenih kredita</t>
  </si>
  <si>
    <t>Dodatna ulaganja za ostalu nefin. Imovinu</t>
  </si>
  <si>
    <t>Rashodi za nabavu proizvedene dugotrajne imovine</t>
  </si>
  <si>
    <t>Rashodi za nabavu nefinancije imovine</t>
  </si>
  <si>
    <t>Dodatna ulaganja na postrojenjima i oprema</t>
  </si>
  <si>
    <t xml:space="preserve">Prijevozna sredstva </t>
  </si>
  <si>
    <t>Dodatna ulaganja u građ. Objekte</t>
  </si>
  <si>
    <t>Dodatna ulaganja u građev. Objekte</t>
  </si>
  <si>
    <t>Dodatna ulaganja u građev. objekte</t>
  </si>
  <si>
    <t>PRIJEDLOG FINANCIJSKOG PLANA NPB DR. IVAN BARBOT POPOVAČA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</si>
  <si>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</si>
  <si>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</si>
  <si>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
za 2020.</t>
  </si>
  <si>
    <t>Projekcija plana
za 2021.</t>
  </si>
  <si>
    <t>Projekcija plana 
za 2022.</t>
  </si>
  <si>
    <t>PRIJEDLOG PLANA ZA 2020.</t>
  </si>
  <si>
    <t>Opći prihodi i primici - ŽUPANIJA</t>
  </si>
  <si>
    <t>PROGRAM JAVNIH POTREBA U ZDRAVSTVU</t>
  </si>
  <si>
    <t>PROJEKCIJA PLANA ZA 2022.</t>
  </si>
  <si>
    <t>PROGRAM ZDRAVSTVO-SPECIJALNA BOLNICA</t>
  </si>
  <si>
    <t>Aktivnost: REDOVNA DJELATNOST</t>
  </si>
  <si>
    <t>Aktivnost: Psiho i socijoterapija branitelja oboljelih od PTSP-a i članova obitelji</t>
  </si>
  <si>
    <t>PROGRAM MINIMALNI FINANCIJSKI STANDARD - ZDRAVSTVO</t>
  </si>
  <si>
    <t>Aktivnost: Minimalni standard-DEC</t>
  </si>
  <si>
    <t xml:space="preserve">Opći prihodi i primici- Županija </t>
  </si>
  <si>
    <t xml:space="preserve">Vlastiti prihodi </t>
  </si>
  <si>
    <t>Prihodi za posebne namjene</t>
  </si>
  <si>
    <t xml:space="preserve">Pomoći </t>
  </si>
  <si>
    <t xml:space="preserve">Donacije </t>
  </si>
  <si>
    <t>Prihodi od prodaje  nefinancijske imovine</t>
  </si>
  <si>
    <t>SVEUKUPNO</t>
  </si>
  <si>
    <t>Ravnateljica:</t>
  </si>
  <si>
    <t>prim. Marina Kovač, dr. med.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</si>
</sst>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  <numFmt numFmtId="180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1" fillId="0" borderId="17" xfId="0" applyNumberFormat="1" applyFont="1" applyBorder="1" applyAlignment="1">
      <alignment horizontal="left" wrapText="1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3" fontId="31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20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center" wrapText="1"/>
    </xf>
    <xf numFmtId="0" fontId="32" fillId="0" borderId="19" xfId="0" applyNumberFormat="1" applyFont="1" applyFill="1" applyBorder="1" applyAlignment="1" applyProtection="1" quotePrefix="1">
      <alignment horizontal="left"/>
      <protection/>
    </xf>
    <xf numFmtId="0" fontId="26" fillId="0" borderId="21" xfId="0" applyNumberFormat="1" applyFont="1" applyFill="1" applyBorder="1" applyAlignment="1" applyProtection="1">
      <alignment horizontal="center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3" fontId="32" fillId="0" borderId="21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3" xfId="0" applyNumberFormat="1" applyFont="1" applyFill="1" applyBorder="1" applyAlignment="1">
      <alignment horizontal="right" vertical="top" wrapText="1"/>
    </xf>
    <xf numFmtId="1" fontId="22" fillId="47" borderId="24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5" fillId="7" borderId="20" xfId="0" applyFont="1" applyFill="1" applyBorder="1" applyAlignment="1">
      <alignment horizontal="left"/>
    </xf>
    <xf numFmtId="3" fontId="32" fillId="7" borderId="21" xfId="0" applyNumberFormat="1" applyFont="1" applyFill="1" applyBorder="1" applyAlignment="1">
      <alignment horizontal="right"/>
    </xf>
    <xf numFmtId="3" fontId="32" fillId="7" borderId="21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>
      <alignment horizontal="right"/>
    </xf>
    <xf numFmtId="3" fontId="32" fillId="48" borderId="20" xfId="0" applyNumberFormat="1" applyFont="1" applyFill="1" applyBorder="1" applyAlignment="1" quotePrefix="1">
      <alignment horizontal="right"/>
    </xf>
    <xf numFmtId="3" fontId="32" fillId="48" borderId="21" xfId="0" applyNumberFormat="1" applyFont="1" applyFill="1" applyBorder="1" applyAlignment="1" applyProtection="1">
      <alignment horizontal="right" wrapText="1"/>
      <protection/>
    </xf>
    <xf numFmtId="3" fontId="32" fillId="7" borderId="20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179" fontId="26" fillId="0" borderId="0" xfId="0" applyNumberFormat="1" applyFont="1" applyFill="1" applyBorder="1" applyAlignment="1" applyProtection="1">
      <alignment/>
      <protection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20" borderId="21" xfId="0" applyNumberFormat="1" applyFont="1" applyFill="1" applyBorder="1" applyAlignment="1" applyProtection="1">
      <alignment vertical="center" wrapText="1"/>
      <protection/>
    </xf>
    <xf numFmtId="179" fontId="48" fillId="20" borderId="21" xfId="0" applyNumberFormat="1" applyFont="1" applyFill="1" applyBorder="1" applyAlignment="1" applyProtection="1">
      <alignment vertical="center"/>
      <protection/>
    </xf>
    <xf numFmtId="0" fontId="48" fillId="15" borderId="21" xfId="0" applyNumberFormat="1" applyFont="1" applyFill="1" applyBorder="1" applyAlignment="1" applyProtection="1">
      <alignment vertical="center" wrapText="1"/>
      <protection/>
    </xf>
    <xf numFmtId="179" fontId="48" fillId="15" borderId="21" xfId="0" applyNumberFormat="1" applyFont="1" applyFill="1" applyBorder="1" applyAlignment="1" applyProtection="1">
      <alignment vertical="center"/>
      <protection/>
    </xf>
    <xf numFmtId="0" fontId="48" fillId="16" borderId="21" xfId="0" applyNumberFormat="1" applyFont="1" applyFill="1" applyBorder="1" applyAlignment="1" applyProtection="1">
      <alignment vertical="center" wrapText="1"/>
      <protection/>
    </xf>
    <xf numFmtId="179" fontId="48" fillId="16" borderId="21" xfId="0" applyNumberFormat="1" applyFont="1" applyFill="1" applyBorder="1" applyAlignment="1" applyProtection="1">
      <alignment vertical="center"/>
      <protection/>
    </xf>
    <xf numFmtId="0" fontId="48" fillId="49" borderId="21" xfId="0" applyNumberFormat="1" applyFont="1" applyFill="1" applyBorder="1" applyAlignment="1" applyProtection="1">
      <alignment horizontal="center" vertical="center"/>
      <protection/>
    </xf>
    <xf numFmtId="0" fontId="48" fillId="49" borderId="21" xfId="0" applyNumberFormat="1" applyFont="1" applyFill="1" applyBorder="1" applyAlignment="1" applyProtection="1">
      <alignment vertical="center" wrapText="1"/>
      <protection/>
    </xf>
    <xf numFmtId="179" fontId="48" fillId="49" borderId="21" xfId="0" applyNumberFormat="1" applyFont="1" applyFill="1" applyBorder="1" applyAlignment="1" applyProtection="1">
      <alignment vertical="center"/>
      <protection/>
    </xf>
    <xf numFmtId="0" fontId="49" fillId="49" borderId="21" xfId="0" applyFont="1" applyFill="1" applyBorder="1" applyAlignment="1">
      <alignment horizontal="center" vertical="center"/>
    </xf>
    <xf numFmtId="0" fontId="49" fillId="49" borderId="21" xfId="0" applyFont="1" applyFill="1" applyBorder="1" applyAlignment="1">
      <alignment vertical="center" wrapText="1"/>
    </xf>
    <xf numFmtId="0" fontId="50" fillId="49" borderId="21" xfId="0" applyNumberFormat="1" applyFont="1" applyFill="1" applyBorder="1" applyAlignment="1" applyProtection="1">
      <alignment horizontal="center" vertical="center"/>
      <protection/>
    </xf>
    <xf numFmtId="0" fontId="50" fillId="49" borderId="21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27" xfId="0" applyNumberFormat="1" applyFont="1" applyFill="1" applyBorder="1" applyAlignment="1" applyProtection="1">
      <alignment horizontal="center" vertical="center"/>
      <protection/>
    </xf>
    <xf numFmtId="0" fontId="50" fillId="0" borderId="27" xfId="0" applyNumberFormat="1" applyFont="1" applyFill="1" applyBorder="1" applyAlignment="1" applyProtection="1">
      <alignment vertical="center"/>
      <protection/>
    </xf>
    <xf numFmtId="0" fontId="50" fillId="0" borderId="28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179" fontId="50" fillId="49" borderId="21" xfId="0" applyNumberFormat="1" applyFont="1" applyFill="1" applyBorder="1" applyAlignment="1" applyProtection="1">
      <alignment vertical="center"/>
      <protection/>
    </xf>
    <xf numFmtId="3" fontId="50" fillId="49" borderId="21" xfId="0" applyNumberFormat="1" applyFont="1" applyFill="1" applyBorder="1" applyAlignment="1">
      <alignment horizontal="right" vertical="center"/>
    </xf>
    <xf numFmtId="3" fontId="48" fillId="49" borderId="21" xfId="0" applyNumberFormat="1" applyFont="1" applyFill="1" applyBorder="1" applyAlignment="1">
      <alignment horizontal="right" vertical="center"/>
    </xf>
    <xf numFmtId="0" fontId="50" fillId="49" borderId="21" xfId="0" applyNumberFormat="1" applyFont="1" applyFill="1" applyBorder="1" applyAlignment="1" applyProtection="1">
      <alignment horizontal="center" vertical="top"/>
      <protection/>
    </xf>
    <xf numFmtId="0" fontId="50" fillId="49" borderId="21" xfId="0" applyNumberFormat="1" applyFont="1" applyFill="1" applyBorder="1" applyAlignment="1" applyProtection="1">
      <alignment vertical="top" wrapText="1"/>
      <protection/>
    </xf>
    <xf numFmtId="179" fontId="50" fillId="49" borderId="21" xfId="0" applyNumberFormat="1" applyFont="1" applyFill="1" applyBorder="1" applyAlignment="1" applyProtection="1">
      <alignment vertical="top"/>
      <protection/>
    </xf>
    <xf numFmtId="179" fontId="48" fillId="49" borderId="21" xfId="0" applyNumberFormat="1" applyFont="1" applyFill="1" applyBorder="1" applyAlignment="1" applyProtection="1">
      <alignment vertical="top"/>
      <protection/>
    </xf>
    <xf numFmtId="3" fontId="21" fillId="0" borderId="29" xfId="0" applyNumberFormat="1" applyFont="1" applyBorder="1" applyAlignment="1">
      <alignment horizontal="center" vertical="center"/>
    </xf>
    <xf numFmtId="0" fontId="25" fillId="0" borderId="21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1" fontId="25" fillId="0" borderId="21" xfId="0" applyNumberFormat="1" applyFont="1" applyFill="1" applyBorder="1" applyAlignment="1" applyProtection="1">
      <alignment/>
      <protection/>
    </xf>
    <xf numFmtId="3" fontId="50" fillId="0" borderId="21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vertical="center"/>
      <protection/>
    </xf>
    <xf numFmtId="0" fontId="48" fillId="0" borderId="30" xfId="0" applyNumberFormat="1" applyFont="1" applyFill="1" applyBorder="1" applyAlignment="1" applyProtection="1">
      <alignment horizontal="center" vertical="center"/>
      <protection/>
    </xf>
    <xf numFmtId="0" fontId="48" fillId="0" borderId="31" xfId="0" applyNumberFormat="1" applyFont="1" applyFill="1" applyBorder="1" applyAlignment="1" applyProtection="1">
      <alignment vertical="center"/>
      <protection/>
    </xf>
    <xf numFmtId="0" fontId="48" fillId="34" borderId="25" xfId="0" applyNumberFormat="1" applyFont="1" applyFill="1" applyBorder="1" applyAlignment="1" applyProtection="1">
      <alignment horizontal="center" vertical="center" wrapText="1"/>
      <protection/>
    </xf>
    <xf numFmtId="0" fontId="48" fillId="34" borderId="32" xfId="0" applyNumberFormat="1" applyFont="1" applyFill="1" applyBorder="1" applyAlignment="1" applyProtection="1">
      <alignment horizontal="center" vertical="center" wrapText="1"/>
      <protection/>
    </xf>
    <xf numFmtId="0" fontId="48" fillId="34" borderId="33" xfId="0" applyNumberFormat="1" applyFont="1" applyFill="1" applyBorder="1" applyAlignment="1" applyProtection="1">
      <alignment horizontal="center" vertical="center" wrapText="1"/>
      <protection/>
    </xf>
    <xf numFmtId="0" fontId="47" fillId="0" borderId="34" xfId="0" applyFont="1" applyBorder="1" applyAlignment="1">
      <alignment horizontal="center" vertical="center" wrapText="1"/>
    </xf>
    <xf numFmtId="0" fontId="48" fillId="16" borderId="21" xfId="0" applyNumberFormat="1" applyFont="1" applyFill="1" applyBorder="1" applyAlignment="1" applyProtection="1">
      <alignment horizontal="center" vertical="center"/>
      <protection/>
    </xf>
    <xf numFmtId="3" fontId="21" fillId="0" borderId="30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68" fillId="0" borderId="31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0" fontId="48" fillId="15" borderId="21" xfId="0" applyNumberFormat="1" applyFont="1" applyFill="1" applyBorder="1" applyAlignment="1" applyProtection="1">
      <alignment horizontal="center" vertical="center"/>
      <protection/>
    </xf>
    <xf numFmtId="0" fontId="48" fillId="7" borderId="21" xfId="0" applyNumberFormat="1" applyFont="1" applyFill="1" applyBorder="1" applyAlignment="1" applyProtection="1">
      <alignment vertical="center" wrapText="1"/>
      <protection/>
    </xf>
    <xf numFmtId="179" fontId="48" fillId="7" borderId="21" xfId="0" applyNumberFormat="1" applyFont="1" applyFill="1" applyBorder="1" applyAlignment="1" applyProtection="1">
      <alignment vertical="center"/>
      <protection/>
    </xf>
    <xf numFmtId="0" fontId="48" fillId="7" borderId="21" xfId="0" applyNumberFormat="1" applyFont="1" applyFill="1" applyBorder="1" applyAlignment="1" applyProtection="1">
      <alignment horizontal="center" vertical="center"/>
      <protection/>
    </xf>
    <xf numFmtId="0" fontId="48" fillId="8" borderId="21" xfId="0" applyNumberFormat="1" applyFont="1" applyFill="1" applyBorder="1" applyAlignment="1" applyProtection="1">
      <alignment horizontal="center" vertical="center"/>
      <protection/>
    </xf>
    <xf numFmtId="0" fontId="48" fillId="8" borderId="21" xfId="0" applyNumberFormat="1" applyFont="1" applyFill="1" applyBorder="1" applyAlignment="1" applyProtection="1">
      <alignment vertical="center" wrapText="1"/>
      <protection/>
    </xf>
    <xf numFmtId="179" fontId="48" fillId="8" borderId="21" xfId="0" applyNumberFormat="1" applyFont="1" applyFill="1" applyBorder="1" applyAlignment="1" applyProtection="1">
      <alignment vertical="center"/>
      <protection/>
    </xf>
    <xf numFmtId="0" fontId="48" fillId="20" borderId="21" xfId="0" applyNumberFormat="1" applyFont="1" applyFill="1" applyBorder="1" applyAlignment="1" applyProtection="1">
      <alignment horizontal="center" vertical="center"/>
      <protection/>
    </xf>
    <xf numFmtId="0" fontId="48" fillId="12" borderId="21" xfId="0" applyNumberFormat="1" applyFont="1" applyFill="1" applyBorder="1" applyAlignment="1" applyProtection="1">
      <alignment horizontal="center" vertical="center"/>
      <protection/>
    </xf>
    <xf numFmtId="0" fontId="48" fillId="12" borderId="21" xfId="0" applyNumberFormat="1" applyFont="1" applyFill="1" applyBorder="1" applyAlignment="1" applyProtection="1">
      <alignment vertical="center" wrapText="1"/>
      <protection/>
    </xf>
    <xf numFmtId="179" fontId="48" fillId="12" borderId="21" xfId="0" applyNumberFormat="1" applyFont="1" applyFill="1" applyBorder="1" applyAlignment="1" applyProtection="1">
      <alignment vertic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79" fontId="48" fillId="0" borderId="21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35" fillId="7" borderId="20" xfId="0" applyNumberFormat="1" applyFont="1" applyFill="1" applyBorder="1" applyAlignment="1" applyProtection="1" quotePrefix="1">
      <alignment horizontal="left" wrapText="1"/>
      <protection/>
    </xf>
    <xf numFmtId="0" fontId="36" fillId="7" borderId="19" xfId="0" applyNumberFormat="1" applyFont="1" applyFill="1" applyBorder="1" applyAlignment="1" applyProtection="1">
      <alignment wrapText="1"/>
      <protection/>
    </xf>
    <xf numFmtId="0" fontId="35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48" borderId="20" xfId="0" applyNumberFormat="1" applyFont="1" applyFill="1" applyBorder="1" applyAlignment="1" applyProtection="1">
      <alignment horizontal="left" wrapText="1"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35" xfId="0" applyNumberFormat="1" applyFont="1" applyFill="1" applyBorder="1" applyAlignment="1" applyProtection="1">
      <alignment horizontal="left" wrapText="1"/>
      <protection/>
    </xf>
    <xf numFmtId="0" fontId="32" fillId="7" borderId="20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35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5" fillId="0" borderId="20" xfId="0" applyFont="1" applyFill="1" applyBorder="1" applyAlignment="1" quotePrefix="1">
      <alignment horizontal="left"/>
    </xf>
    <xf numFmtId="3" fontId="22" fillId="0" borderId="29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0" fontId="35" fillId="0" borderId="29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 applyProtection="1" quotePrefix="1">
      <alignment horizontal="lef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36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/>
      <protection/>
    </xf>
    <xf numFmtId="0" fontId="48" fillId="0" borderId="37" xfId="0" applyNumberFormat="1" applyFont="1" applyFill="1" applyBorder="1" applyAlignment="1" applyProtection="1">
      <alignment horizontal="left" vertical="center" wrapText="1"/>
      <protection/>
    </xf>
    <xf numFmtId="0" fontId="48" fillId="0" borderId="28" xfId="0" applyNumberFormat="1" applyFont="1" applyFill="1" applyBorder="1" applyAlignment="1" applyProtection="1">
      <alignment horizontal="left" vertical="center" wrapText="1"/>
      <protection/>
    </xf>
    <xf numFmtId="0" fontId="48" fillId="0" borderId="20" xfId="0" applyNumberFormat="1" applyFont="1" applyFill="1" applyBorder="1" applyAlignment="1" applyProtection="1">
      <alignment horizontal="center"/>
      <protection/>
    </xf>
    <xf numFmtId="0" fontId="48" fillId="0" borderId="35" xfId="0" applyNumberFormat="1" applyFont="1" applyFill="1" applyBorder="1" applyAlignment="1" applyProtection="1">
      <alignment horizontal="center"/>
      <protection/>
    </xf>
    <xf numFmtId="1" fontId="50" fillId="0" borderId="0" xfId="0" applyNumberFormat="1" applyFont="1" applyFill="1" applyBorder="1" applyAlignment="1" applyProtection="1">
      <alignment horizontal="center"/>
      <protection/>
    </xf>
    <xf numFmtId="3" fontId="21" fillId="50" borderId="31" xfId="0" applyNumberFormat="1" applyFont="1" applyFill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0522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70522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391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391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1">
      <selection activeCell="F7" sqref="F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45" t="s">
        <v>61</v>
      </c>
      <c r="B3" s="145"/>
      <c r="C3" s="145"/>
      <c r="D3" s="145"/>
      <c r="E3" s="145"/>
      <c r="F3" s="145"/>
      <c r="G3" s="145"/>
      <c r="H3" s="145"/>
    </row>
    <row r="4" spans="1:8" s="35" customFormat="1" ht="26.25" customHeight="1">
      <c r="A4" s="145" t="s">
        <v>29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36"/>
      <c r="B5" s="37"/>
      <c r="C5" s="37"/>
      <c r="D5" s="37"/>
      <c r="E5" s="37"/>
    </row>
    <row r="6" spans="1:9" ht="27.75" customHeight="1">
      <c r="A6" s="38"/>
      <c r="B6" s="39"/>
      <c r="C6" s="39"/>
      <c r="D6" s="40"/>
      <c r="E6" s="41"/>
      <c r="F6" s="42" t="s">
        <v>64</v>
      </c>
      <c r="G6" s="42" t="s">
        <v>65</v>
      </c>
      <c r="H6" s="43" t="s">
        <v>66</v>
      </c>
      <c r="I6" s="44"/>
    </row>
    <row r="7" spans="1:9" ht="27.75" customHeight="1">
      <c r="A7" s="154" t="s">
        <v>30</v>
      </c>
      <c r="B7" s="140"/>
      <c r="C7" s="140"/>
      <c r="D7" s="140"/>
      <c r="E7" s="155"/>
      <c r="F7" s="59">
        <v>127021001</v>
      </c>
      <c r="G7" s="59">
        <v>127021001</v>
      </c>
      <c r="H7" s="59">
        <v>127021001</v>
      </c>
      <c r="I7" s="56"/>
    </row>
    <row r="8" spans="1:8" ht="22.5" customHeight="1">
      <c r="A8" s="137" t="s">
        <v>0</v>
      </c>
      <c r="B8" s="138"/>
      <c r="C8" s="138"/>
      <c r="D8" s="138"/>
      <c r="E8" s="144"/>
      <c r="F8" s="62">
        <v>126976001</v>
      </c>
      <c r="G8" s="62">
        <v>126976001</v>
      </c>
      <c r="H8" s="62">
        <v>126976001</v>
      </c>
    </row>
    <row r="9" spans="1:8" ht="22.5" customHeight="1">
      <c r="A9" s="156" t="s">
        <v>33</v>
      </c>
      <c r="B9" s="144"/>
      <c r="C9" s="144"/>
      <c r="D9" s="144"/>
      <c r="E9" s="144"/>
      <c r="F9" s="62">
        <v>45000</v>
      </c>
      <c r="G9" s="62">
        <v>45000</v>
      </c>
      <c r="H9" s="62">
        <v>45000</v>
      </c>
    </row>
    <row r="10" spans="1:8" ht="22.5" customHeight="1">
      <c r="A10" s="58" t="s">
        <v>31</v>
      </c>
      <c r="B10" s="61"/>
      <c r="C10" s="61"/>
      <c r="D10" s="61"/>
      <c r="E10" s="61"/>
      <c r="F10" s="59">
        <v>115655622</v>
      </c>
      <c r="G10" s="59">
        <v>115655622</v>
      </c>
      <c r="H10" s="59">
        <v>115655622</v>
      </c>
    </row>
    <row r="11" spans="1:10" ht="22.5" customHeight="1">
      <c r="A11" s="141" t="s">
        <v>1</v>
      </c>
      <c r="B11" s="138"/>
      <c r="C11" s="138"/>
      <c r="D11" s="138"/>
      <c r="E11" s="142"/>
      <c r="F11" s="62">
        <v>112654500</v>
      </c>
      <c r="G11" s="62">
        <v>112654500</v>
      </c>
      <c r="H11" s="62">
        <v>112654500</v>
      </c>
      <c r="I11" s="27"/>
      <c r="J11" s="27"/>
    </row>
    <row r="12" spans="1:10" ht="22.5" customHeight="1">
      <c r="A12" s="143" t="s">
        <v>37</v>
      </c>
      <c r="B12" s="144"/>
      <c r="C12" s="144"/>
      <c r="D12" s="144"/>
      <c r="E12" s="144"/>
      <c r="F12" s="45">
        <v>3001122</v>
      </c>
      <c r="G12" s="45">
        <v>3001122</v>
      </c>
      <c r="H12" s="45">
        <v>3001122</v>
      </c>
      <c r="I12" s="27"/>
      <c r="J12" s="27"/>
    </row>
    <row r="13" spans="1:10" ht="22.5" customHeight="1">
      <c r="A13" s="139" t="s">
        <v>2</v>
      </c>
      <c r="B13" s="140"/>
      <c r="C13" s="140"/>
      <c r="D13" s="140"/>
      <c r="E13" s="140"/>
      <c r="F13" s="60">
        <f>SUM(F7-F10)</f>
        <v>11365379</v>
      </c>
      <c r="G13" s="60">
        <f>SUM(G7-G10)</f>
        <v>11365379</v>
      </c>
      <c r="H13" s="60">
        <f>SUM(H7-H10)</f>
        <v>11365379</v>
      </c>
      <c r="J13" s="27"/>
    </row>
    <row r="14" spans="1:8" ht="25.5" customHeight="1">
      <c r="A14" s="145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38"/>
      <c r="B15" s="39"/>
      <c r="C15" s="39"/>
      <c r="D15" s="40"/>
      <c r="E15" s="41"/>
      <c r="F15" s="42" t="s">
        <v>64</v>
      </c>
      <c r="G15" s="42" t="s">
        <v>65</v>
      </c>
      <c r="H15" s="43" t="s">
        <v>66</v>
      </c>
      <c r="J15" s="27"/>
    </row>
    <row r="16" spans="1:10" ht="30.75" customHeight="1">
      <c r="A16" s="146" t="s">
        <v>38</v>
      </c>
      <c r="B16" s="147"/>
      <c r="C16" s="147"/>
      <c r="D16" s="147"/>
      <c r="E16" s="148"/>
      <c r="F16" s="63">
        <v>34096136</v>
      </c>
      <c r="G16" s="63">
        <v>22730757</v>
      </c>
      <c r="H16" s="64">
        <v>11365379</v>
      </c>
      <c r="J16" s="27"/>
    </row>
    <row r="17" spans="1:10" ht="34.5" customHeight="1">
      <c r="A17" s="149" t="s">
        <v>39</v>
      </c>
      <c r="B17" s="150"/>
      <c r="C17" s="150"/>
      <c r="D17" s="150"/>
      <c r="E17" s="151"/>
      <c r="F17" s="65">
        <v>11365379</v>
      </c>
      <c r="G17" s="65">
        <v>11365379</v>
      </c>
      <c r="H17" s="60">
        <v>0</v>
      </c>
      <c r="J17" s="27"/>
    </row>
    <row r="18" spans="1:10" s="32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66"/>
    </row>
    <row r="19" spans="1:11" s="32" customFormat="1" ht="27.75" customHeight="1">
      <c r="A19" s="38"/>
      <c r="B19" s="39"/>
      <c r="C19" s="39"/>
      <c r="D19" s="40"/>
      <c r="E19" s="41"/>
      <c r="F19" s="42" t="s">
        <v>64</v>
      </c>
      <c r="G19" s="42" t="s">
        <v>65</v>
      </c>
      <c r="H19" s="43" t="s">
        <v>66</v>
      </c>
      <c r="J19" s="66"/>
      <c r="K19" s="66"/>
    </row>
    <row r="20" spans="1:10" s="32" customFormat="1" ht="22.5" customHeight="1">
      <c r="A20" s="137" t="s">
        <v>3</v>
      </c>
      <c r="B20" s="138"/>
      <c r="C20" s="138"/>
      <c r="D20" s="138"/>
      <c r="E20" s="138"/>
      <c r="F20" s="45"/>
      <c r="G20" s="45"/>
      <c r="H20" s="45"/>
      <c r="J20" s="66"/>
    </row>
    <row r="21" spans="1:8" s="32" customFormat="1" ht="33.75" customHeight="1">
      <c r="A21" s="137" t="s">
        <v>4</v>
      </c>
      <c r="B21" s="138"/>
      <c r="C21" s="138"/>
      <c r="D21" s="138"/>
      <c r="E21" s="138"/>
      <c r="F21" s="45"/>
      <c r="G21" s="45"/>
      <c r="H21" s="45"/>
    </row>
    <row r="22" spans="1:11" s="32" customFormat="1" ht="22.5" customHeight="1">
      <c r="A22" s="139" t="s">
        <v>5</v>
      </c>
      <c r="B22" s="140"/>
      <c r="C22" s="140"/>
      <c r="D22" s="140"/>
      <c r="E22" s="140"/>
      <c r="F22" s="59">
        <f>F20-F21</f>
        <v>0</v>
      </c>
      <c r="G22" s="59">
        <f>G20-G21</f>
        <v>0</v>
      </c>
      <c r="H22" s="59">
        <f>H20-H21</f>
        <v>0</v>
      </c>
      <c r="J22" s="67"/>
      <c r="K22" s="66"/>
    </row>
    <row r="23" spans="1:8" s="32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32" customFormat="1" ht="22.5" customHeight="1">
      <c r="A24" s="141" t="s">
        <v>6</v>
      </c>
      <c r="B24" s="138"/>
      <c r="C24" s="138"/>
      <c r="D24" s="138"/>
      <c r="E24" s="138"/>
      <c r="F24" s="45" t="str">
        <f>IF((F13+F17+F22)&lt;&gt;0,"NESLAGANJE ZBROJA",(F13+F17+F22))</f>
        <v>NESLAGANJE ZBROJA</v>
      </c>
      <c r="G24" s="45" t="str">
        <f>IF((G13+G17+G22)&lt;&gt;0,"NESLAGANJE ZBROJA",(G13+G17+G22))</f>
        <v>NESLAGANJE ZBROJA</v>
      </c>
      <c r="H24" s="45" t="str">
        <f>IF((H13+H17+H22)&lt;&gt;0,"NESLAGANJE ZBROJA",(H13+H17+H22))</f>
        <v>NESLAGANJE ZBROJA</v>
      </c>
    </row>
    <row r="25" spans="1:5" s="32" customFormat="1" ht="18" customHeight="1">
      <c r="A25" s="46"/>
      <c r="B25" s="37"/>
      <c r="C25" s="37"/>
      <c r="D25" s="37"/>
      <c r="E25" s="37"/>
    </row>
    <row r="26" spans="1:8" ht="42" customHeight="1">
      <c r="A26" s="132" t="s">
        <v>40</v>
      </c>
      <c r="B26" s="133"/>
      <c r="C26" s="133"/>
      <c r="D26" s="133"/>
      <c r="E26" s="133"/>
      <c r="F26" s="133"/>
      <c r="G26" s="133"/>
      <c r="H26" s="133"/>
    </row>
    <row r="27" ht="12.75">
      <c r="E27" s="68"/>
    </row>
    <row r="31" spans="6:8" ht="12.75">
      <c r="F31" s="27"/>
      <c r="G31" s="27"/>
      <c r="H31" s="27"/>
    </row>
    <row r="32" spans="6:8" ht="12.75">
      <c r="F32" s="27"/>
      <c r="G32" s="27"/>
      <c r="H32" s="27"/>
    </row>
    <row r="33" spans="5:8" ht="12.75">
      <c r="E33" s="69"/>
      <c r="F33" s="29"/>
      <c r="G33" s="29"/>
      <c r="H33" s="29"/>
    </row>
    <row r="34" spans="5:8" ht="12.75">
      <c r="E34" s="69"/>
      <c r="F34" s="27"/>
      <c r="G34" s="27"/>
      <c r="H34" s="27"/>
    </row>
    <row r="35" spans="5:8" ht="12.75">
      <c r="E35" s="69"/>
      <c r="F35" s="27"/>
      <c r="G35" s="27"/>
      <c r="H35" s="27"/>
    </row>
    <row r="36" spans="5:8" ht="12.75">
      <c r="E36" s="69"/>
      <c r="F36" s="27"/>
      <c r="G36" s="27"/>
      <c r="H36" s="27"/>
    </row>
    <row r="37" spans="5:8" ht="12.75">
      <c r="E37" s="69"/>
      <c r="F37" s="27"/>
      <c r="G37" s="27"/>
      <c r="H37" s="27"/>
    </row>
    <row r="38" ht="12.75">
      <c r="E38" s="69"/>
    </row>
    <row r="43" ht="12.75">
      <c r="F43" s="27"/>
    </row>
    <row r="44" ht="12.75">
      <c r="F44" s="27"/>
    </row>
    <row r="45" ht="12.75">
      <c r="F45" s="2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="120" zoomScaleSheetLayoutView="120" zoomScalePageLayoutView="0" workbookViewId="0" topLeftCell="A16">
      <selection activeCell="D33" sqref="D33"/>
    </sheetView>
  </sheetViews>
  <sheetFormatPr defaultColWidth="11.421875" defaultRowHeight="12.75"/>
  <cols>
    <col min="1" max="1" width="16.00390625" style="11" customWidth="1"/>
    <col min="2" max="4" width="17.57421875" style="11" customWidth="1"/>
    <col min="5" max="7" width="17.57421875" style="1" customWidth="1"/>
    <col min="8" max="8" width="7.8515625" style="1" customWidth="1"/>
    <col min="9" max="9" width="14.28125" style="1" customWidth="1"/>
    <col min="10" max="10" width="7.8515625" style="1" customWidth="1"/>
    <col min="11" max="16384" width="11.421875" style="1" customWidth="1"/>
  </cols>
  <sheetData>
    <row r="1" spans="1:7" ht="24" customHeight="1">
      <c r="A1" s="145" t="s">
        <v>7</v>
      </c>
      <c r="B1" s="145"/>
      <c r="C1" s="145"/>
      <c r="D1" s="145"/>
      <c r="E1" s="145"/>
      <c r="F1" s="145"/>
      <c r="G1" s="145"/>
    </row>
    <row r="2" s="2" customFormat="1" ht="13.5" thickBot="1">
      <c r="A2" s="7"/>
    </row>
    <row r="3" spans="1:7" s="2" customFormat="1" ht="26.25" thickBot="1">
      <c r="A3" s="52" t="s">
        <v>8</v>
      </c>
      <c r="B3" s="159" t="s">
        <v>35</v>
      </c>
      <c r="C3" s="160"/>
      <c r="D3" s="160"/>
      <c r="E3" s="160"/>
      <c r="F3" s="160"/>
      <c r="G3" s="160"/>
    </row>
    <row r="4" spans="1:7" s="2" customFormat="1" ht="51.75" thickBot="1">
      <c r="A4" s="53" t="s">
        <v>9</v>
      </c>
      <c r="B4" s="129" t="s">
        <v>76</v>
      </c>
      <c r="C4" s="130" t="s">
        <v>77</v>
      </c>
      <c r="D4" s="130" t="s">
        <v>78</v>
      </c>
      <c r="E4" s="130" t="s">
        <v>79</v>
      </c>
      <c r="F4" s="130" t="s">
        <v>80</v>
      </c>
      <c r="G4" s="130" t="s">
        <v>81</v>
      </c>
    </row>
    <row r="5" spans="1:7" s="2" customFormat="1" ht="12.75">
      <c r="A5" s="8">
        <v>652</v>
      </c>
      <c r="B5" s="113"/>
      <c r="C5" s="114"/>
      <c r="D5" s="114">
        <v>15030000</v>
      </c>
      <c r="E5" s="114"/>
      <c r="F5" s="114"/>
      <c r="G5" s="115"/>
    </row>
    <row r="6" spans="1:7" s="2" customFormat="1" ht="12.75">
      <c r="A6" s="8">
        <v>661</v>
      </c>
      <c r="B6" s="113"/>
      <c r="C6" s="114">
        <v>510000</v>
      </c>
      <c r="D6" s="114"/>
      <c r="E6" s="114"/>
      <c r="F6" s="114"/>
      <c r="G6" s="115"/>
    </row>
    <row r="7" spans="1:7" s="2" customFormat="1" ht="12.75">
      <c r="A7" s="8">
        <v>663</v>
      </c>
      <c r="B7" s="113"/>
      <c r="C7" s="114"/>
      <c r="D7" s="114"/>
      <c r="E7" s="114"/>
      <c r="F7" s="114">
        <v>1500000</v>
      </c>
      <c r="G7" s="115"/>
    </row>
    <row r="8" spans="1:7" s="2" customFormat="1" ht="12.75">
      <c r="A8" s="8">
        <v>641</v>
      </c>
      <c r="B8" s="113"/>
      <c r="C8" s="114">
        <v>50150</v>
      </c>
      <c r="D8" s="114"/>
      <c r="E8" s="114"/>
      <c r="F8" s="114"/>
      <c r="G8" s="115"/>
    </row>
    <row r="9" spans="1:7" s="2" customFormat="1" ht="12.75">
      <c r="A9" s="8">
        <v>671</v>
      </c>
      <c r="B9" s="113">
        <v>2788705</v>
      </c>
      <c r="C9" s="114"/>
      <c r="D9" s="114"/>
      <c r="E9" s="114"/>
      <c r="F9" s="114"/>
      <c r="G9" s="115"/>
    </row>
    <row r="10" spans="1:7" s="2" customFormat="1" ht="12.75">
      <c r="A10" s="8">
        <v>673</v>
      </c>
      <c r="B10" s="113"/>
      <c r="C10" s="114"/>
      <c r="D10" s="114">
        <v>95731767</v>
      </c>
      <c r="E10" s="114"/>
      <c r="F10" s="114"/>
      <c r="G10" s="115"/>
    </row>
    <row r="11" spans="1:7" s="2" customFormat="1" ht="12.75">
      <c r="A11" s="8">
        <v>922</v>
      </c>
      <c r="B11" s="113"/>
      <c r="C11" s="114"/>
      <c r="D11" s="171">
        <v>11365379</v>
      </c>
      <c r="E11" s="114"/>
      <c r="F11" s="114"/>
      <c r="G11" s="115"/>
    </row>
    <row r="12" spans="1:7" s="2" customFormat="1" ht="13.5" thickBot="1">
      <c r="A12" s="8">
        <v>721</v>
      </c>
      <c r="B12" s="113"/>
      <c r="C12" s="114"/>
      <c r="D12" s="116"/>
      <c r="E12" s="114"/>
      <c r="F12" s="114"/>
      <c r="G12" s="115">
        <v>45000</v>
      </c>
    </row>
    <row r="13" spans="1:7" s="2" customFormat="1" ht="30" customHeight="1" thickBot="1">
      <c r="A13" s="9" t="s">
        <v>10</v>
      </c>
      <c r="B13" s="100">
        <f aca="true" t="shared" si="0" ref="B13:G13">SUM(B5:B12)</f>
        <v>2788705</v>
      </c>
      <c r="C13" s="100">
        <f t="shared" si="0"/>
        <v>560150</v>
      </c>
      <c r="D13" s="100">
        <f t="shared" si="0"/>
        <v>122127146</v>
      </c>
      <c r="E13" s="100">
        <f t="shared" si="0"/>
        <v>0</v>
      </c>
      <c r="F13" s="100">
        <f t="shared" si="0"/>
        <v>1500000</v>
      </c>
      <c r="G13" s="100">
        <f t="shared" si="0"/>
        <v>45000</v>
      </c>
    </row>
    <row r="14" spans="1:7" s="2" customFormat="1" ht="28.5" customHeight="1" thickBot="1">
      <c r="A14" s="9" t="s">
        <v>36</v>
      </c>
      <c r="B14" s="157">
        <f>SUM(B13:G13)</f>
        <v>127021001</v>
      </c>
      <c r="C14" s="158"/>
      <c r="D14" s="158"/>
      <c r="E14" s="158"/>
      <c r="F14" s="158"/>
      <c r="G14" s="158"/>
    </row>
    <row r="15" spans="1:5" ht="13.5" thickBot="1">
      <c r="A15" s="5"/>
      <c r="B15" s="5"/>
      <c r="C15" s="5"/>
      <c r="D15" s="5"/>
      <c r="E15" s="10"/>
    </row>
    <row r="16" spans="1:7" ht="24" customHeight="1" thickBot="1">
      <c r="A16" s="54" t="s">
        <v>8</v>
      </c>
      <c r="B16" s="159" t="s">
        <v>46</v>
      </c>
      <c r="C16" s="160"/>
      <c r="D16" s="160"/>
      <c r="E16" s="160"/>
      <c r="F16" s="160"/>
      <c r="G16" s="160"/>
    </row>
    <row r="17" spans="1:7" ht="51.75" thickBot="1">
      <c r="A17" s="55" t="s">
        <v>9</v>
      </c>
      <c r="B17" s="129" t="s">
        <v>76</v>
      </c>
      <c r="C17" s="130" t="s">
        <v>77</v>
      </c>
      <c r="D17" s="130" t="s">
        <v>78</v>
      </c>
      <c r="E17" s="130" t="s">
        <v>79</v>
      </c>
      <c r="F17" s="130" t="s">
        <v>80</v>
      </c>
      <c r="G17" s="130" t="s">
        <v>81</v>
      </c>
    </row>
    <row r="18" spans="1:7" ht="12.75">
      <c r="A18" s="8">
        <v>64</v>
      </c>
      <c r="B18" s="113"/>
      <c r="C18" s="114">
        <v>50150</v>
      </c>
      <c r="D18" s="114"/>
      <c r="E18" s="114"/>
      <c r="F18" s="114"/>
      <c r="G18" s="115"/>
    </row>
    <row r="19" spans="1:7" ht="12.75">
      <c r="A19" s="8">
        <v>65</v>
      </c>
      <c r="B19" s="113"/>
      <c r="C19" s="114"/>
      <c r="D19" s="114">
        <v>15030000</v>
      </c>
      <c r="E19" s="114"/>
      <c r="F19" s="114"/>
      <c r="G19" s="115"/>
    </row>
    <row r="20" spans="1:7" ht="12.75">
      <c r="A20" s="8">
        <v>66</v>
      </c>
      <c r="B20" s="113"/>
      <c r="C20" s="114">
        <v>510000</v>
      </c>
      <c r="D20" s="114"/>
      <c r="E20" s="114"/>
      <c r="F20" s="114">
        <v>1500000</v>
      </c>
      <c r="G20" s="115"/>
    </row>
    <row r="21" spans="1:7" ht="12.75">
      <c r="A21" s="8">
        <v>67</v>
      </c>
      <c r="B21" s="113">
        <v>2788705</v>
      </c>
      <c r="C21" s="114"/>
      <c r="D21" s="114">
        <v>95731767</v>
      </c>
      <c r="E21" s="114"/>
      <c r="F21" s="114"/>
      <c r="G21" s="115"/>
    </row>
    <row r="22" spans="1:7" ht="12.75">
      <c r="A22" s="8">
        <v>72</v>
      </c>
      <c r="B22" s="113"/>
      <c r="C22" s="114"/>
      <c r="D22" s="114"/>
      <c r="E22" s="114"/>
      <c r="F22" s="114"/>
      <c r="G22" s="115">
        <v>45000</v>
      </c>
    </row>
    <row r="23" spans="1:7" ht="13.5" thickBot="1">
      <c r="A23" s="8">
        <v>92</v>
      </c>
      <c r="B23" s="113"/>
      <c r="C23" s="114"/>
      <c r="D23" s="171">
        <v>11365379</v>
      </c>
      <c r="E23" s="114"/>
      <c r="F23" s="114"/>
      <c r="G23" s="115"/>
    </row>
    <row r="24" spans="1:7" s="2" customFormat="1" ht="30" customHeight="1" thickBot="1">
      <c r="A24" s="9" t="s">
        <v>10</v>
      </c>
      <c r="B24" s="117">
        <f aca="true" t="shared" si="1" ref="B24:G24">SUM(B18:B23)</f>
        <v>2788705</v>
      </c>
      <c r="C24" s="117">
        <f t="shared" si="1"/>
        <v>560150</v>
      </c>
      <c r="D24" s="117">
        <f t="shared" si="1"/>
        <v>122127146</v>
      </c>
      <c r="E24" s="117">
        <f t="shared" si="1"/>
        <v>0</v>
      </c>
      <c r="F24" s="117">
        <f t="shared" si="1"/>
        <v>1500000</v>
      </c>
      <c r="G24" s="117">
        <f t="shared" si="1"/>
        <v>45000</v>
      </c>
    </row>
    <row r="25" spans="1:7" s="2" customFormat="1" ht="28.5" customHeight="1" thickBot="1">
      <c r="A25" s="9" t="s">
        <v>47</v>
      </c>
      <c r="B25" s="157">
        <f>SUM(B24:G24)</f>
        <v>127021001</v>
      </c>
      <c r="C25" s="158"/>
      <c r="D25" s="158"/>
      <c r="E25" s="158"/>
      <c r="F25" s="158"/>
      <c r="G25" s="158"/>
    </row>
    <row r="26" spans="1:7" ht="26.25" thickBot="1">
      <c r="A26" s="54" t="s">
        <v>8</v>
      </c>
      <c r="B26" s="159" t="s">
        <v>62</v>
      </c>
      <c r="C26" s="160"/>
      <c r="D26" s="160"/>
      <c r="E26" s="160"/>
      <c r="F26" s="160"/>
      <c r="G26" s="160"/>
    </row>
    <row r="27" spans="1:7" ht="51.75" thickBot="1">
      <c r="A27" s="55" t="s">
        <v>9</v>
      </c>
      <c r="B27" s="129" t="s">
        <v>76</v>
      </c>
      <c r="C27" s="130" t="s">
        <v>77</v>
      </c>
      <c r="D27" s="130" t="s">
        <v>78</v>
      </c>
      <c r="E27" s="130" t="s">
        <v>79</v>
      </c>
      <c r="F27" s="130" t="s">
        <v>80</v>
      </c>
      <c r="G27" s="130" t="s">
        <v>81</v>
      </c>
    </row>
    <row r="28" spans="1:7" ht="12.75">
      <c r="A28" s="8">
        <v>64</v>
      </c>
      <c r="B28" s="113"/>
      <c r="C28" s="114">
        <v>50150</v>
      </c>
      <c r="D28" s="114"/>
      <c r="E28" s="114"/>
      <c r="F28" s="114"/>
      <c r="G28" s="115"/>
    </row>
    <row r="29" spans="1:7" ht="12.75">
      <c r="A29" s="8">
        <v>65</v>
      </c>
      <c r="B29" s="113"/>
      <c r="C29" s="114"/>
      <c r="D29" s="114">
        <v>15030000</v>
      </c>
      <c r="E29" s="114"/>
      <c r="F29" s="114"/>
      <c r="G29" s="115"/>
    </row>
    <row r="30" spans="1:7" ht="12.75">
      <c r="A30" s="8">
        <v>66</v>
      </c>
      <c r="B30" s="113"/>
      <c r="C30" s="114">
        <v>510000</v>
      </c>
      <c r="D30" s="114"/>
      <c r="E30" s="114"/>
      <c r="F30" s="114">
        <v>1500000</v>
      </c>
      <c r="G30" s="115"/>
    </row>
    <row r="31" spans="1:7" ht="12.75">
      <c r="A31" s="8">
        <v>67</v>
      </c>
      <c r="B31" s="113">
        <v>2788705</v>
      </c>
      <c r="C31" s="114"/>
      <c r="D31" s="114">
        <v>95731767</v>
      </c>
      <c r="E31" s="114"/>
      <c r="F31" s="114"/>
      <c r="G31" s="115"/>
    </row>
    <row r="32" spans="1:7" ht="12.75">
      <c r="A32" s="8">
        <v>72</v>
      </c>
      <c r="B32" s="113"/>
      <c r="C32" s="114"/>
      <c r="D32" s="114"/>
      <c r="E32" s="114"/>
      <c r="F32" s="114"/>
      <c r="G32" s="115">
        <v>45000</v>
      </c>
    </row>
    <row r="33" spans="1:7" ht="13.5" thickBot="1">
      <c r="A33" s="8">
        <v>92</v>
      </c>
      <c r="B33" s="113"/>
      <c r="C33" s="114"/>
      <c r="D33" s="171">
        <v>11365379</v>
      </c>
      <c r="E33" s="114"/>
      <c r="F33" s="114"/>
      <c r="G33" s="115"/>
    </row>
    <row r="34" spans="1:7" s="2" customFormat="1" ht="30" customHeight="1" thickBot="1">
      <c r="A34" s="9" t="s">
        <v>10</v>
      </c>
      <c r="B34" s="117">
        <f aca="true" t="shared" si="2" ref="B34:G34">SUM(B28:B33)</f>
        <v>2788705</v>
      </c>
      <c r="C34" s="117">
        <f t="shared" si="2"/>
        <v>560150</v>
      </c>
      <c r="D34" s="117">
        <f t="shared" si="2"/>
        <v>122127146</v>
      </c>
      <c r="E34" s="117">
        <f t="shared" si="2"/>
        <v>0</v>
      </c>
      <c r="F34" s="117">
        <f t="shared" si="2"/>
        <v>1500000</v>
      </c>
      <c r="G34" s="117">
        <f t="shared" si="2"/>
        <v>45000</v>
      </c>
    </row>
    <row r="35" spans="1:7" s="2" customFormat="1" ht="28.5" customHeight="1" thickBot="1">
      <c r="A35" s="9" t="s">
        <v>63</v>
      </c>
      <c r="B35" s="157">
        <f>SUM(B34:G34)</f>
        <v>127021001</v>
      </c>
      <c r="C35" s="158"/>
      <c r="D35" s="158"/>
      <c r="E35" s="158"/>
      <c r="F35" s="158"/>
      <c r="G35" s="158"/>
    </row>
    <row r="36" spans="3:5" ht="13.5" customHeight="1">
      <c r="C36" s="13"/>
      <c r="D36" s="13"/>
      <c r="E36" s="14"/>
    </row>
    <row r="37" spans="3:5" ht="13.5" customHeight="1">
      <c r="C37" s="13"/>
      <c r="D37" s="13"/>
      <c r="E37" s="15"/>
    </row>
    <row r="38" ht="13.5" customHeight="1">
      <c r="E38" s="16"/>
    </row>
    <row r="39" ht="13.5" customHeight="1">
      <c r="E39" s="17"/>
    </row>
    <row r="40" ht="13.5" customHeight="1">
      <c r="E40" s="12"/>
    </row>
    <row r="41" spans="3:5" ht="28.5" customHeight="1">
      <c r="C41" s="13"/>
      <c r="D41" s="13"/>
      <c r="E41" s="18"/>
    </row>
    <row r="42" spans="3:5" ht="13.5" customHeight="1">
      <c r="C42" s="13"/>
      <c r="D42" s="13"/>
      <c r="E42" s="15"/>
    </row>
    <row r="43" ht="13.5" customHeight="1">
      <c r="E43" s="12"/>
    </row>
    <row r="44" ht="13.5" customHeight="1">
      <c r="E44" s="17"/>
    </row>
    <row r="45" ht="13.5" customHeight="1">
      <c r="E45" s="12"/>
    </row>
    <row r="46" ht="22.5" customHeight="1">
      <c r="E46" s="19"/>
    </row>
    <row r="47" ht="13.5" customHeight="1">
      <c r="E47" s="16"/>
    </row>
    <row r="48" spans="2:5" ht="13.5" customHeight="1">
      <c r="B48" s="13"/>
      <c r="E48" s="20"/>
    </row>
    <row r="49" spans="3:5" ht="13.5" customHeight="1">
      <c r="C49" s="13"/>
      <c r="D49" s="13"/>
      <c r="E49" s="21"/>
    </row>
    <row r="50" spans="3:5" ht="13.5" customHeight="1">
      <c r="C50" s="13"/>
      <c r="D50" s="13"/>
      <c r="E50" s="15"/>
    </row>
    <row r="51" ht="13.5" customHeight="1">
      <c r="E51" s="12"/>
    </row>
    <row r="52" spans="2:5" ht="13.5" customHeight="1">
      <c r="B52" s="13"/>
      <c r="E52" s="14"/>
    </row>
    <row r="53" spans="3:5" ht="13.5" customHeight="1">
      <c r="C53" s="13"/>
      <c r="D53" s="13"/>
      <c r="E53" s="20"/>
    </row>
    <row r="54" spans="3:5" ht="13.5" customHeight="1">
      <c r="C54" s="13"/>
      <c r="D54" s="13"/>
      <c r="E54" s="15"/>
    </row>
    <row r="55" ht="13.5" customHeight="1">
      <c r="E55" s="12"/>
    </row>
    <row r="56" spans="3:5" ht="13.5" customHeight="1">
      <c r="C56" s="13"/>
      <c r="D56" s="13"/>
      <c r="E56" s="20"/>
    </row>
    <row r="57" ht="22.5" customHeight="1">
      <c r="E57" s="19"/>
    </row>
    <row r="58" ht="13.5" customHeight="1">
      <c r="E58" s="12"/>
    </row>
    <row r="59" ht="13.5" customHeight="1">
      <c r="E59" s="15"/>
    </row>
    <row r="60" ht="13.5" customHeight="1">
      <c r="E60" s="12"/>
    </row>
    <row r="61" ht="13.5" customHeight="1">
      <c r="E61" s="12"/>
    </row>
    <row r="62" spans="1:5" ht="13.5" customHeight="1">
      <c r="A62" s="13"/>
      <c r="E62" s="20"/>
    </row>
    <row r="63" spans="2:5" ht="13.5" customHeight="1">
      <c r="B63" s="13"/>
      <c r="C63" s="13"/>
      <c r="D63" s="13"/>
      <c r="E63" s="20"/>
    </row>
    <row r="64" spans="2:5" ht="13.5" customHeight="1">
      <c r="B64" s="13"/>
      <c r="C64" s="13"/>
      <c r="D64" s="13"/>
      <c r="E64" s="14"/>
    </row>
    <row r="65" spans="2:5" ht="13.5" customHeight="1">
      <c r="B65" s="13"/>
      <c r="C65" s="13"/>
      <c r="D65" s="13"/>
      <c r="E65" s="17"/>
    </row>
    <row r="66" ht="12.75">
      <c r="E66" s="12"/>
    </row>
    <row r="67" spans="2:5" ht="12.75">
      <c r="B67" s="13"/>
      <c r="E67" s="20"/>
    </row>
    <row r="68" spans="3:5" ht="12.75">
      <c r="C68" s="13"/>
      <c r="D68" s="13"/>
      <c r="E68" s="14"/>
    </row>
    <row r="69" spans="3:5" ht="12.75">
      <c r="C69" s="13"/>
      <c r="D69" s="13"/>
      <c r="E69" s="15"/>
    </row>
    <row r="70" ht="12.75">
      <c r="E70" s="12"/>
    </row>
    <row r="71" ht="12.75">
      <c r="E71" s="12"/>
    </row>
    <row r="72" ht="12.75">
      <c r="E72" s="22"/>
    </row>
    <row r="73" ht="12.75">
      <c r="E73" s="12"/>
    </row>
    <row r="74" ht="12.75">
      <c r="E74" s="12"/>
    </row>
    <row r="75" ht="12.75">
      <c r="E75" s="12"/>
    </row>
    <row r="76" ht="12.75">
      <c r="E76" s="15"/>
    </row>
    <row r="77" ht="12.75">
      <c r="E77" s="12"/>
    </row>
    <row r="78" ht="12.75">
      <c r="E78" s="15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spans="1:5" ht="28.5" customHeight="1">
      <c r="A83" s="23"/>
      <c r="B83" s="23"/>
      <c r="C83" s="23"/>
      <c r="D83" s="23"/>
      <c r="E83" s="24"/>
    </row>
    <row r="84" spans="3:5" ht="12.75">
      <c r="C84" s="13"/>
      <c r="D84" s="13"/>
      <c r="E84" s="14"/>
    </row>
    <row r="85" ht="12.75">
      <c r="E85" s="25"/>
    </row>
    <row r="86" ht="12.75">
      <c r="E86" s="12"/>
    </row>
    <row r="87" ht="12.75">
      <c r="E87" s="22"/>
    </row>
    <row r="88" ht="12.75">
      <c r="E88" s="22"/>
    </row>
    <row r="89" ht="12.75">
      <c r="E89" s="12"/>
    </row>
    <row r="90" ht="12.75">
      <c r="E90" s="15"/>
    </row>
    <row r="91" ht="12.75">
      <c r="E91" s="12"/>
    </row>
    <row r="92" ht="12.75">
      <c r="E92" s="12"/>
    </row>
    <row r="93" ht="12.75">
      <c r="E93" s="15"/>
    </row>
    <row r="94" ht="12.75">
      <c r="E94" s="12"/>
    </row>
    <row r="95" ht="12.75">
      <c r="E95" s="22"/>
    </row>
    <row r="96" ht="12.75">
      <c r="E96" s="25"/>
    </row>
    <row r="97" ht="12.75">
      <c r="E97" s="22"/>
    </row>
    <row r="98" ht="12.75">
      <c r="E98" s="15"/>
    </row>
    <row r="99" ht="12.75">
      <c r="E99" s="12"/>
    </row>
    <row r="100" spans="3:5" ht="12.75">
      <c r="C100" s="13"/>
      <c r="D100" s="13"/>
      <c r="E100" s="14"/>
    </row>
    <row r="101" ht="12.75">
      <c r="E101" s="15"/>
    </row>
    <row r="102" ht="12.75">
      <c r="E102" s="22"/>
    </row>
    <row r="103" spans="3:5" ht="12.75">
      <c r="C103" s="13"/>
      <c r="D103" s="13"/>
      <c r="E103" s="26"/>
    </row>
    <row r="104" spans="3:5" ht="12.75">
      <c r="C104" s="13"/>
      <c r="D104" s="13"/>
      <c r="E104" s="17"/>
    </row>
    <row r="105" ht="12.75">
      <c r="E105" s="12"/>
    </row>
    <row r="106" ht="12.75">
      <c r="E106" s="27"/>
    </row>
    <row r="107" ht="11.25" customHeight="1">
      <c r="E107" s="22"/>
    </row>
    <row r="108" spans="2:5" ht="24" customHeight="1">
      <c r="B108" s="13"/>
      <c r="E108" s="28"/>
    </row>
    <row r="109" spans="3:5" ht="15" customHeight="1">
      <c r="C109" s="13"/>
      <c r="D109" s="13"/>
      <c r="E109" s="28"/>
    </row>
    <row r="110" ht="11.25" customHeight="1">
      <c r="E110" s="25"/>
    </row>
    <row r="111" ht="12.75">
      <c r="E111" s="22"/>
    </row>
    <row r="112" spans="2:5" ht="13.5" customHeight="1">
      <c r="B112" s="13"/>
      <c r="E112" s="29"/>
    </row>
    <row r="113" spans="3:5" ht="12.75" customHeight="1">
      <c r="C113" s="13"/>
      <c r="D113" s="13"/>
      <c r="E113" s="14"/>
    </row>
    <row r="114" spans="3:5" ht="12.75" customHeight="1">
      <c r="C114" s="13"/>
      <c r="D114" s="13"/>
      <c r="E114" s="17"/>
    </row>
    <row r="115" ht="12.75">
      <c r="E115" s="12"/>
    </row>
    <row r="116" spans="3:5" ht="12.75">
      <c r="C116" s="13"/>
      <c r="D116" s="13"/>
      <c r="E116" s="26"/>
    </row>
    <row r="117" ht="12.75">
      <c r="E117" s="25"/>
    </row>
    <row r="118" ht="12.75">
      <c r="E118" s="22"/>
    </row>
    <row r="119" ht="12.75">
      <c r="E119" s="12"/>
    </row>
    <row r="120" spans="1:5" ht="19.5" customHeight="1">
      <c r="A120" s="30"/>
      <c r="B120" s="5"/>
      <c r="C120" s="5"/>
      <c r="D120" s="5"/>
      <c r="E120" s="20"/>
    </row>
    <row r="121" spans="1:5" ht="15" customHeight="1">
      <c r="A121" s="13"/>
      <c r="E121" s="20"/>
    </row>
    <row r="122" spans="1:5" ht="12.75">
      <c r="A122" s="13"/>
      <c r="B122" s="13"/>
      <c r="E122" s="14"/>
    </row>
    <row r="123" spans="3:5" ht="12.75">
      <c r="C123" s="13"/>
      <c r="D123" s="13"/>
      <c r="E123" s="20"/>
    </row>
    <row r="124" ht="12.75">
      <c r="E124" s="15"/>
    </row>
    <row r="125" spans="2:5" ht="12.75">
      <c r="B125" s="13"/>
      <c r="E125" s="14"/>
    </row>
    <row r="126" spans="3:5" ht="12.75">
      <c r="C126" s="13"/>
      <c r="D126" s="13"/>
      <c r="E126" s="14"/>
    </row>
    <row r="127" ht="12.75">
      <c r="E127" s="17"/>
    </row>
    <row r="128" spans="3:5" ht="22.5" customHeight="1">
      <c r="C128" s="13"/>
      <c r="D128" s="13"/>
      <c r="E128" s="18"/>
    </row>
    <row r="129" ht="12.75">
      <c r="E129" s="17"/>
    </row>
    <row r="130" spans="2:5" ht="12.75">
      <c r="B130" s="13"/>
      <c r="E130" s="20"/>
    </row>
    <row r="131" spans="3:5" ht="12.75">
      <c r="C131" s="13"/>
      <c r="D131" s="13"/>
      <c r="E131" s="21"/>
    </row>
    <row r="132" ht="12.75">
      <c r="E132" s="15"/>
    </row>
    <row r="133" spans="1:5" ht="13.5" customHeight="1">
      <c r="A133" s="13"/>
      <c r="E133" s="20"/>
    </row>
    <row r="134" spans="2:5" ht="13.5" customHeight="1">
      <c r="B134" s="13"/>
      <c r="E134" s="20"/>
    </row>
    <row r="135" spans="3:5" ht="13.5" customHeight="1">
      <c r="C135" s="13"/>
      <c r="D135" s="13"/>
      <c r="E135" s="14"/>
    </row>
    <row r="136" spans="3:5" ht="12.75">
      <c r="C136" s="13"/>
      <c r="D136" s="13"/>
      <c r="E136" s="15"/>
    </row>
    <row r="137" spans="3:5" ht="12.75">
      <c r="C137" s="13"/>
      <c r="D137" s="13"/>
      <c r="E137" s="14"/>
    </row>
    <row r="138" ht="12.75">
      <c r="E138" s="25"/>
    </row>
    <row r="139" spans="3:5" ht="12.75">
      <c r="C139" s="13"/>
      <c r="D139" s="13"/>
      <c r="E139" s="26"/>
    </row>
    <row r="140" spans="3:5" ht="12.75">
      <c r="C140" s="13"/>
      <c r="D140" s="13"/>
      <c r="E140" s="17"/>
    </row>
    <row r="141" ht="12.75">
      <c r="E141" s="31"/>
    </row>
    <row r="142" spans="2:5" ht="12.75">
      <c r="B142" s="13"/>
      <c r="E142" s="29"/>
    </row>
    <row r="143" spans="3:5" ht="12.75">
      <c r="C143" s="13"/>
      <c r="D143" s="13"/>
      <c r="E143" s="14"/>
    </row>
    <row r="144" spans="3:5" ht="12.75">
      <c r="C144" s="13"/>
      <c r="D144" s="13"/>
      <c r="E144" s="17"/>
    </row>
    <row r="145" spans="3:5" ht="12.75">
      <c r="C145" s="13"/>
      <c r="D145" s="13"/>
      <c r="E145" s="17"/>
    </row>
    <row r="146" ht="12.75">
      <c r="E146" s="12"/>
    </row>
    <row r="147" spans="1:5" s="32" customFormat="1" ht="18" customHeight="1">
      <c r="A147" s="161"/>
      <c r="B147" s="162"/>
      <c r="C147" s="162"/>
      <c r="D147" s="162"/>
      <c r="E147" s="162"/>
    </row>
    <row r="148" spans="1:5" ht="28.5" customHeight="1">
      <c r="A148" s="23"/>
      <c r="B148" s="23"/>
      <c r="C148" s="23"/>
      <c r="D148" s="23"/>
      <c r="E148" s="24"/>
    </row>
    <row r="150" spans="1:5" ht="15.75">
      <c r="A150" s="33"/>
      <c r="B150" s="13"/>
      <c r="C150" s="13"/>
      <c r="D150" s="13"/>
      <c r="E150" s="4"/>
    </row>
    <row r="151" spans="1:5" ht="12.75">
      <c r="A151" s="13"/>
      <c r="B151" s="13"/>
      <c r="C151" s="13"/>
      <c r="D151" s="13"/>
      <c r="E151" s="4"/>
    </row>
    <row r="152" spans="1:5" ht="17.25" customHeight="1">
      <c r="A152" s="13"/>
      <c r="B152" s="13"/>
      <c r="C152" s="13"/>
      <c r="D152" s="13"/>
      <c r="E152" s="4"/>
    </row>
    <row r="153" spans="1:5" ht="13.5" customHeight="1">
      <c r="A153" s="13"/>
      <c r="B153" s="13"/>
      <c r="C153" s="13"/>
      <c r="D153" s="13"/>
      <c r="E153" s="4"/>
    </row>
    <row r="154" spans="1:5" ht="12.75">
      <c r="A154" s="13"/>
      <c r="B154" s="13"/>
      <c r="C154" s="13"/>
      <c r="D154" s="13"/>
      <c r="E154" s="4"/>
    </row>
    <row r="155" spans="1:4" ht="12.75">
      <c r="A155" s="13"/>
      <c r="B155" s="13"/>
      <c r="C155" s="13"/>
      <c r="D155" s="13"/>
    </row>
    <row r="156" spans="1:5" ht="12.75">
      <c r="A156" s="13"/>
      <c r="B156" s="13"/>
      <c r="C156" s="13"/>
      <c r="D156" s="13"/>
      <c r="E156" s="4"/>
    </row>
    <row r="157" spans="1:5" ht="12.75">
      <c r="A157" s="13"/>
      <c r="B157" s="13"/>
      <c r="C157" s="13"/>
      <c r="D157" s="13"/>
      <c r="E157" s="34"/>
    </row>
    <row r="158" spans="1:5" ht="12.75">
      <c r="A158" s="13"/>
      <c r="B158" s="13"/>
      <c r="C158" s="13"/>
      <c r="D158" s="13"/>
      <c r="E158" s="4"/>
    </row>
    <row r="159" spans="1:5" ht="22.5" customHeight="1">
      <c r="A159" s="13"/>
      <c r="B159" s="13"/>
      <c r="C159" s="13"/>
      <c r="D159" s="13"/>
      <c r="E159" s="18"/>
    </row>
    <row r="160" ht="22.5" customHeight="1">
      <c r="E160" s="19"/>
    </row>
  </sheetData>
  <sheetProtection/>
  <mergeCells count="8">
    <mergeCell ref="A1:G1"/>
    <mergeCell ref="B14:G14"/>
    <mergeCell ref="B16:G16"/>
    <mergeCell ref="B25:G25"/>
    <mergeCell ref="B26:G26"/>
    <mergeCell ref="A147:E147"/>
    <mergeCell ref="B3:G3"/>
    <mergeCell ref="B35:G3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1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1"/>
  <sheetViews>
    <sheetView zoomScalePageLayoutView="0" workbookViewId="0" topLeftCell="A28">
      <selection activeCell="C6" sqref="C6"/>
    </sheetView>
  </sheetViews>
  <sheetFormatPr defaultColWidth="11.421875" defaultRowHeight="12.75"/>
  <cols>
    <col min="1" max="1" width="11.421875" style="49" bestFit="1" customWidth="1"/>
    <col min="2" max="2" width="34.421875" style="51" customWidth="1"/>
    <col min="3" max="3" width="14.7109375" style="3" customWidth="1"/>
    <col min="4" max="4" width="11.421875" style="3" bestFit="1" customWidth="1"/>
    <col min="5" max="5" width="11.421875" style="3" customWidth="1"/>
    <col min="6" max="6" width="12.421875" style="3" bestFit="1" customWidth="1"/>
    <col min="7" max="7" width="12.421875" style="3" customWidth="1"/>
    <col min="8" max="8" width="13.8515625" style="3" customWidth="1"/>
    <col min="9" max="10" width="12.28125" style="3" bestFit="1" customWidth="1"/>
    <col min="11" max="16384" width="11.421875" style="1" customWidth="1"/>
  </cols>
  <sheetData>
    <row r="1" spans="1:10" ht="24" customHeight="1" thickBot="1">
      <c r="A1" s="163" t="s">
        <v>11</v>
      </c>
      <c r="B1" s="163"/>
      <c r="C1" s="163"/>
      <c r="D1" s="164"/>
      <c r="E1" s="164"/>
      <c r="F1" s="164"/>
      <c r="G1" s="164"/>
      <c r="H1" s="164"/>
      <c r="I1" s="163"/>
      <c r="J1" s="163"/>
    </row>
    <row r="2" spans="1:10" s="4" customFormat="1" ht="51.75" thickBot="1">
      <c r="A2" s="108" t="s">
        <v>12</v>
      </c>
      <c r="B2" s="109" t="s">
        <v>13</v>
      </c>
      <c r="C2" s="110" t="s">
        <v>67</v>
      </c>
      <c r="D2" s="73" t="s">
        <v>68</v>
      </c>
      <c r="E2" s="74" t="s">
        <v>77</v>
      </c>
      <c r="F2" s="74" t="s">
        <v>78</v>
      </c>
      <c r="G2" s="74" t="s">
        <v>80</v>
      </c>
      <c r="H2" s="111" t="s">
        <v>81</v>
      </c>
      <c r="I2" s="108" t="s">
        <v>48</v>
      </c>
      <c r="J2" s="110" t="s">
        <v>70</v>
      </c>
    </row>
    <row r="3" spans="1:10" s="4" customFormat="1" ht="12.75">
      <c r="A3" s="106"/>
      <c r="B3" s="166" t="s">
        <v>41</v>
      </c>
      <c r="C3" s="105"/>
      <c r="D3" s="107"/>
      <c r="E3" s="107"/>
      <c r="F3" s="107"/>
      <c r="G3" s="107"/>
      <c r="H3" s="105"/>
      <c r="I3" s="88"/>
      <c r="J3" s="105"/>
    </row>
    <row r="4" spans="1:10" ht="12.75">
      <c r="A4" s="89"/>
      <c r="B4" s="167"/>
      <c r="C4" s="90"/>
      <c r="D4" s="91"/>
      <c r="E4" s="91"/>
      <c r="F4" s="91"/>
      <c r="G4" s="91"/>
      <c r="H4" s="90"/>
      <c r="I4" s="92"/>
      <c r="J4" s="90"/>
    </row>
    <row r="5" spans="1:11" s="4" customFormat="1" ht="25.5">
      <c r="A5" s="118"/>
      <c r="B5" s="77" t="s">
        <v>71</v>
      </c>
      <c r="C5" s="78"/>
      <c r="D5" s="78"/>
      <c r="E5" s="78"/>
      <c r="F5" s="78"/>
      <c r="G5" s="78"/>
      <c r="H5" s="78"/>
      <c r="I5" s="78"/>
      <c r="J5" s="78"/>
      <c r="K5" s="72"/>
    </row>
    <row r="6" spans="1:11" s="4" customFormat="1" ht="26.25" customHeight="1">
      <c r="A6" s="121" t="s">
        <v>32</v>
      </c>
      <c r="B6" s="119" t="s">
        <v>72</v>
      </c>
      <c r="C6" s="120">
        <f>SUM(C7,C23,C30)</f>
        <v>112866917</v>
      </c>
      <c r="D6" s="120">
        <f>SUM(D7,D23,D30,D34,D40)</f>
        <v>2788705</v>
      </c>
      <c r="E6" s="120">
        <f>SUM(E7,E23,E30,E34,E40)</f>
        <v>560150</v>
      </c>
      <c r="F6" s="120">
        <f>SUM(F7,F23,F30,F34,F40)</f>
        <v>110761767</v>
      </c>
      <c r="G6" s="120">
        <f>SUM(G7,G23,G30,G34,G40)</f>
        <v>1500000</v>
      </c>
      <c r="H6" s="120">
        <f>SUM(H7,H23,H30,H34,H40)</f>
        <v>45000</v>
      </c>
      <c r="I6" s="120">
        <f>SUM(I34+I40+I7+I23+I30)</f>
        <v>115655622</v>
      </c>
      <c r="J6" s="120">
        <f>SUM(J34+J40+J7+J23+J30)</f>
        <v>115655622</v>
      </c>
      <c r="K6" s="72"/>
    </row>
    <row r="7" spans="1:11" s="4" customFormat="1" ht="12.75">
      <c r="A7" s="81">
        <v>3</v>
      </c>
      <c r="B7" s="82" t="s">
        <v>14</v>
      </c>
      <c r="C7" s="83">
        <f aca="true" t="shared" si="0" ref="C7:H7">SUM(C8,C12,C18,C21)</f>
        <v>112014500</v>
      </c>
      <c r="D7" s="83">
        <f t="shared" si="0"/>
        <v>0</v>
      </c>
      <c r="E7" s="83">
        <f t="shared" si="0"/>
        <v>560150</v>
      </c>
      <c r="F7" s="83">
        <f t="shared" si="0"/>
        <v>109949350</v>
      </c>
      <c r="G7" s="83">
        <f t="shared" si="0"/>
        <v>1500000</v>
      </c>
      <c r="H7" s="83">
        <f t="shared" si="0"/>
        <v>5000</v>
      </c>
      <c r="I7" s="83">
        <f>C7</f>
        <v>112014500</v>
      </c>
      <c r="J7" s="83">
        <f>I7</f>
        <v>112014500</v>
      </c>
      <c r="K7" s="72"/>
    </row>
    <row r="8" spans="1:11" s="4" customFormat="1" ht="12.75">
      <c r="A8" s="81">
        <v>31</v>
      </c>
      <c r="B8" s="82" t="s">
        <v>15</v>
      </c>
      <c r="C8" s="83">
        <f aca="true" t="shared" si="1" ref="C8:C22">SUM(D8:H8)</f>
        <v>85062500</v>
      </c>
      <c r="D8" s="83">
        <f>SUM(D9:D11)</f>
        <v>0</v>
      </c>
      <c r="E8" s="83">
        <f>SUM(E9:E11)</f>
        <v>0</v>
      </c>
      <c r="F8" s="83">
        <f>SUM(F9:F11)</f>
        <v>85062500</v>
      </c>
      <c r="G8" s="83">
        <f>SUM(G9:G11)</f>
        <v>0</v>
      </c>
      <c r="H8" s="83">
        <f>SUM(H9:H11)</f>
        <v>0</v>
      </c>
      <c r="I8" s="83">
        <f>C8</f>
        <v>85062500</v>
      </c>
      <c r="J8" s="83">
        <f aca="true" t="shared" si="2" ref="J8:J32">I8</f>
        <v>85062500</v>
      </c>
      <c r="K8" s="72"/>
    </row>
    <row r="9" spans="1:11" ht="12.75">
      <c r="A9" s="86">
        <v>311</v>
      </c>
      <c r="B9" s="87" t="s">
        <v>49</v>
      </c>
      <c r="C9" s="93">
        <f t="shared" si="1"/>
        <v>71128326</v>
      </c>
      <c r="D9" s="93"/>
      <c r="E9" s="93"/>
      <c r="F9" s="93">
        <v>71128326</v>
      </c>
      <c r="G9" s="83"/>
      <c r="H9" s="83"/>
      <c r="I9" s="83"/>
      <c r="J9" s="83">
        <f t="shared" si="2"/>
        <v>0</v>
      </c>
      <c r="K9" s="72"/>
    </row>
    <row r="10" spans="1:11" ht="12.75">
      <c r="A10" s="86">
        <v>312</v>
      </c>
      <c r="B10" s="87" t="s">
        <v>17</v>
      </c>
      <c r="C10" s="93">
        <f t="shared" si="1"/>
        <v>2662500</v>
      </c>
      <c r="D10" s="93"/>
      <c r="E10" s="93"/>
      <c r="F10" s="93">
        <v>2662500</v>
      </c>
      <c r="G10" s="83"/>
      <c r="H10" s="83"/>
      <c r="I10" s="83"/>
      <c r="J10" s="83">
        <f t="shared" si="2"/>
        <v>0</v>
      </c>
      <c r="K10" s="72"/>
    </row>
    <row r="11" spans="1:11" ht="12.75">
      <c r="A11" s="86">
        <v>313</v>
      </c>
      <c r="B11" s="87" t="s">
        <v>18</v>
      </c>
      <c r="C11" s="93">
        <f t="shared" si="1"/>
        <v>11271674</v>
      </c>
      <c r="D11" s="93"/>
      <c r="E11" s="93"/>
      <c r="F11" s="93">
        <v>11271674</v>
      </c>
      <c r="G11" s="83"/>
      <c r="H11" s="83"/>
      <c r="I11" s="83"/>
      <c r="J11" s="83">
        <f t="shared" si="2"/>
        <v>0</v>
      </c>
      <c r="K11" s="72"/>
    </row>
    <row r="12" spans="1:11" s="4" customFormat="1" ht="12.75">
      <c r="A12" s="81">
        <v>32</v>
      </c>
      <c r="B12" s="82" t="s">
        <v>19</v>
      </c>
      <c r="C12" s="83">
        <f t="shared" si="1"/>
        <v>26288000</v>
      </c>
      <c r="D12" s="83">
        <f>SUM(D13:D17)</f>
        <v>0</v>
      </c>
      <c r="E12" s="83">
        <f>SUM(E13:E17)</f>
        <v>360150</v>
      </c>
      <c r="F12" s="83">
        <f>SUM(F13:F17)</f>
        <v>24422850</v>
      </c>
      <c r="G12" s="83">
        <f>SUM(G13:G17)</f>
        <v>1500000</v>
      </c>
      <c r="H12" s="83">
        <f>SUM(H13:H17)</f>
        <v>5000</v>
      </c>
      <c r="I12" s="83">
        <f>C12</f>
        <v>26288000</v>
      </c>
      <c r="J12" s="83">
        <f t="shared" si="2"/>
        <v>26288000</v>
      </c>
      <c r="K12" s="72"/>
    </row>
    <row r="13" spans="1:11" ht="12.75">
      <c r="A13" s="86">
        <v>321</v>
      </c>
      <c r="B13" s="87" t="s">
        <v>20</v>
      </c>
      <c r="C13" s="93">
        <f t="shared" si="1"/>
        <v>2850000</v>
      </c>
      <c r="D13" s="93"/>
      <c r="E13" s="93"/>
      <c r="F13" s="93">
        <v>2850000</v>
      </c>
      <c r="G13" s="83"/>
      <c r="H13" s="83"/>
      <c r="I13" s="83"/>
      <c r="J13" s="83">
        <f t="shared" si="2"/>
        <v>0</v>
      </c>
      <c r="K13" s="72"/>
    </row>
    <row r="14" spans="1:11" ht="12.75">
      <c r="A14" s="86">
        <v>322</v>
      </c>
      <c r="B14" s="87" t="s">
        <v>21</v>
      </c>
      <c r="C14" s="93">
        <f t="shared" si="1"/>
        <v>16190000</v>
      </c>
      <c r="D14" s="93"/>
      <c r="E14" s="93">
        <v>300000</v>
      </c>
      <c r="F14" s="93">
        <v>14388000</v>
      </c>
      <c r="G14" s="93">
        <v>1500000</v>
      </c>
      <c r="H14" s="93">
        <v>2000</v>
      </c>
      <c r="I14" s="83"/>
      <c r="J14" s="83">
        <f t="shared" si="2"/>
        <v>0</v>
      </c>
      <c r="K14" s="72"/>
    </row>
    <row r="15" spans="1:11" ht="12.75">
      <c r="A15" s="84">
        <v>323</v>
      </c>
      <c r="B15" s="85" t="s">
        <v>22</v>
      </c>
      <c r="C15" s="93">
        <f t="shared" si="1"/>
        <v>6458000</v>
      </c>
      <c r="D15" s="94"/>
      <c r="E15" s="94">
        <v>60150</v>
      </c>
      <c r="F15" s="93">
        <v>6394850</v>
      </c>
      <c r="G15" s="95"/>
      <c r="H15" s="94">
        <v>3000</v>
      </c>
      <c r="I15" s="95"/>
      <c r="J15" s="83">
        <f t="shared" si="2"/>
        <v>0</v>
      </c>
      <c r="K15" s="72"/>
    </row>
    <row r="16" spans="1:11" ht="25.5">
      <c r="A16" s="86">
        <v>324</v>
      </c>
      <c r="B16" s="87" t="s">
        <v>42</v>
      </c>
      <c r="C16" s="93">
        <f t="shared" si="1"/>
        <v>50000</v>
      </c>
      <c r="D16" s="93"/>
      <c r="E16" s="93"/>
      <c r="F16" s="93">
        <v>50000</v>
      </c>
      <c r="G16" s="83"/>
      <c r="H16" s="83"/>
      <c r="I16" s="83"/>
      <c r="J16" s="83">
        <f t="shared" si="2"/>
        <v>0</v>
      </c>
      <c r="K16" s="72"/>
    </row>
    <row r="17" spans="1:11" ht="12.75">
      <c r="A17" s="86">
        <v>329</v>
      </c>
      <c r="B17" s="87" t="s">
        <v>23</v>
      </c>
      <c r="C17" s="93">
        <f t="shared" si="1"/>
        <v>740000</v>
      </c>
      <c r="D17" s="93"/>
      <c r="E17" s="93"/>
      <c r="F17" s="93">
        <v>740000</v>
      </c>
      <c r="G17" s="83"/>
      <c r="H17" s="83"/>
      <c r="I17" s="83"/>
      <c r="J17" s="83">
        <f t="shared" si="2"/>
        <v>0</v>
      </c>
      <c r="K17" s="72"/>
    </row>
    <row r="18" spans="1:11" s="4" customFormat="1" ht="23.25" customHeight="1">
      <c r="A18" s="81">
        <v>34</v>
      </c>
      <c r="B18" s="82" t="s">
        <v>24</v>
      </c>
      <c r="C18" s="83">
        <f t="shared" si="1"/>
        <v>524000</v>
      </c>
      <c r="D18" s="83">
        <f>SUM(D19:D20)</f>
        <v>0</v>
      </c>
      <c r="E18" s="83">
        <f>SUM(E19:E20)</f>
        <v>200000</v>
      </c>
      <c r="F18" s="83">
        <f>SUM(F19:F20)</f>
        <v>324000</v>
      </c>
      <c r="G18" s="83">
        <f>SUM(G19:G20)</f>
        <v>0</v>
      </c>
      <c r="H18" s="83">
        <f>SUM(H19:H20)</f>
        <v>0</v>
      </c>
      <c r="I18" s="83">
        <f>C18</f>
        <v>524000</v>
      </c>
      <c r="J18" s="83">
        <f t="shared" si="2"/>
        <v>524000</v>
      </c>
      <c r="K18" s="72"/>
    </row>
    <row r="19" spans="1:11" s="4" customFormat="1" ht="14.25" customHeight="1">
      <c r="A19" s="96">
        <v>342</v>
      </c>
      <c r="B19" s="97" t="s">
        <v>50</v>
      </c>
      <c r="C19" s="93">
        <f t="shared" si="1"/>
        <v>10000</v>
      </c>
      <c r="D19" s="98"/>
      <c r="E19" s="98">
        <v>0</v>
      </c>
      <c r="F19" s="98">
        <v>10000</v>
      </c>
      <c r="G19" s="99">
        <v>0</v>
      </c>
      <c r="H19" s="99">
        <v>0</v>
      </c>
      <c r="I19" s="99">
        <v>0</v>
      </c>
      <c r="J19" s="83">
        <f t="shared" si="2"/>
        <v>0</v>
      </c>
      <c r="K19" s="72"/>
    </row>
    <row r="20" spans="1:11" ht="14.25" customHeight="1">
      <c r="A20" s="96">
        <v>343</v>
      </c>
      <c r="B20" s="97" t="s">
        <v>25</v>
      </c>
      <c r="C20" s="93">
        <f t="shared" si="1"/>
        <v>514000</v>
      </c>
      <c r="D20" s="98"/>
      <c r="E20" s="98">
        <v>200000</v>
      </c>
      <c r="F20" s="98">
        <v>314000</v>
      </c>
      <c r="G20" s="99">
        <v>0</v>
      </c>
      <c r="H20" s="99">
        <v>0</v>
      </c>
      <c r="I20" s="99">
        <v>0</v>
      </c>
      <c r="J20" s="83">
        <f t="shared" si="2"/>
        <v>0</v>
      </c>
      <c r="K20" s="72"/>
    </row>
    <row r="21" spans="1:11" s="4" customFormat="1" ht="19.5" customHeight="1">
      <c r="A21" s="81">
        <v>37</v>
      </c>
      <c r="B21" s="82" t="s">
        <v>43</v>
      </c>
      <c r="C21" s="83">
        <f t="shared" si="1"/>
        <v>140000</v>
      </c>
      <c r="D21" s="83">
        <f>D22</f>
        <v>0</v>
      </c>
      <c r="E21" s="83">
        <f>E22</f>
        <v>0</v>
      </c>
      <c r="F21" s="83">
        <f>F22</f>
        <v>140000</v>
      </c>
      <c r="G21" s="83">
        <f>G22</f>
        <v>0</v>
      </c>
      <c r="H21" s="83">
        <f>H22</f>
        <v>0</v>
      </c>
      <c r="I21" s="83">
        <f>C21</f>
        <v>140000</v>
      </c>
      <c r="J21" s="83">
        <f t="shared" si="2"/>
        <v>140000</v>
      </c>
      <c r="K21" s="72"/>
    </row>
    <row r="22" spans="1:11" ht="12.75">
      <c r="A22" s="86">
        <v>372</v>
      </c>
      <c r="B22" s="87" t="s">
        <v>44</v>
      </c>
      <c r="C22" s="93">
        <f t="shared" si="1"/>
        <v>140000</v>
      </c>
      <c r="D22" s="93"/>
      <c r="E22" s="93">
        <v>0</v>
      </c>
      <c r="F22" s="93">
        <v>140000</v>
      </c>
      <c r="G22" s="83">
        <v>0</v>
      </c>
      <c r="H22" s="83">
        <v>0</v>
      </c>
      <c r="I22" s="83">
        <v>0</v>
      </c>
      <c r="J22" s="83">
        <f t="shared" si="2"/>
        <v>0</v>
      </c>
      <c r="K22" s="72"/>
    </row>
    <row r="23" spans="1:11" ht="12.75">
      <c r="A23" s="81">
        <v>4</v>
      </c>
      <c r="B23" s="82" t="s">
        <v>55</v>
      </c>
      <c r="C23" s="83">
        <f aca="true" t="shared" si="3" ref="C23:I23">SUM(C24,C26)</f>
        <v>812417</v>
      </c>
      <c r="D23" s="83">
        <f t="shared" si="3"/>
        <v>0</v>
      </c>
      <c r="E23" s="83">
        <f t="shared" si="3"/>
        <v>0</v>
      </c>
      <c r="F23" s="83">
        <f t="shared" si="3"/>
        <v>812417</v>
      </c>
      <c r="G23" s="83">
        <f t="shared" si="3"/>
        <v>0</v>
      </c>
      <c r="H23" s="83">
        <f t="shared" si="3"/>
        <v>0</v>
      </c>
      <c r="I23" s="83">
        <f t="shared" si="3"/>
        <v>812417</v>
      </c>
      <c r="J23" s="83">
        <f t="shared" si="2"/>
        <v>812417</v>
      </c>
      <c r="K23" s="72"/>
    </row>
    <row r="24" spans="1:11" ht="25.5">
      <c r="A24" s="81">
        <v>42</v>
      </c>
      <c r="B24" s="82" t="s">
        <v>54</v>
      </c>
      <c r="C24" s="83">
        <f>SUM(D24:H24)</f>
        <v>290000</v>
      </c>
      <c r="D24" s="83">
        <f>SUM(D25)</f>
        <v>0</v>
      </c>
      <c r="E24" s="83">
        <f>SUM(E25)</f>
        <v>0</v>
      </c>
      <c r="F24" s="83">
        <f>SUM(F25)</f>
        <v>290000</v>
      </c>
      <c r="G24" s="83">
        <f>SUM(G25)</f>
        <v>0</v>
      </c>
      <c r="H24" s="83">
        <f>SUM(H25)</f>
        <v>0</v>
      </c>
      <c r="I24" s="83">
        <f>C24</f>
        <v>290000</v>
      </c>
      <c r="J24" s="83">
        <f t="shared" si="2"/>
        <v>290000</v>
      </c>
      <c r="K24" s="72"/>
    </row>
    <row r="25" spans="1:11" ht="12.75">
      <c r="A25" s="86">
        <v>422</v>
      </c>
      <c r="B25" s="87" t="s">
        <v>26</v>
      </c>
      <c r="C25" s="93">
        <v>290000</v>
      </c>
      <c r="D25" s="93"/>
      <c r="E25" s="93">
        <v>0</v>
      </c>
      <c r="F25" s="93">
        <v>290000</v>
      </c>
      <c r="G25" s="83">
        <v>0</v>
      </c>
      <c r="H25" s="83">
        <v>0</v>
      </c>
      <c r="I25" s="83">
        <v>0</v>
      </c>
      <c r="J25" s="83">
        <f t="shared" si="2"/>
        <v>0</v>
      </c>
      <c r="K25" s="72"/>
    </row>
    <row r="26" spans="1:11" ht="12.75">
      <c r="A26" s="81">
        <v>45</v>
      </c>
      <c r="B26" s="82" t="s">
        <v>60</v>
      </c>
      <c r="C26" s="83">
        <f aca="true" t="shared" si="4" ref="C26:H26">SUM(C27:C29)</f>
        <v>522417</v>
      </c>
      <c r="D26" s="83">
        <f t="shared" si="4"/>
        <v>0</v>
      </c>
      <c r="E26" s="83">
        <f t="shared" si="4"/>
        <v>0</v>
      </c>
      <c r="F26" s="83">
        <f t="shared" si="4"/>
        <v>522417</v>
      </c>
      <c r="G26" s="83">
        <f t="shared" si="4"/>
        <v>0</v>
      </c>
      <c r="H26" s="83">
        <f t="shared" si="4"/>
        <v>0</v>
      </c>
      <c r="I26" s="83">
        <f>C26</f>
        <v>522417</v>
      </c>
      <c r="J26" s="83">
        <f t="shared" si="2"/>
        <v>522417</v>
      </c>
      <c r="K26" s="72"/>
    </row>
    <row r="27" spans="1:11" ht="12.75">
      <c r="A27" s="86">
        <v>451</v>
      </c>
      <c r="B27" s="87" t="s">
        <v>59</v>
      </c>
      <c r="C27" s="93">
        <f>SUM(D27:H27)</f>
        <v>250295</v>
      </c>
      <c r="D27" s="93"/>
      <c r="E27" s="93">
        <v>0</v>
      </c>
      <c r="F27" s="93">
        <v>250295</v>
      </c>
      <c r="G27" s="83">
        <v>0</v>
      </c>
      <c r="H27" s="83">
        <v>0</v>
      </c>
      <c r="I27" s="83">
        <v>0</v>
      </c>
      <c r="J27" s="83">
        <f t="shared" si="2"/>
        <v>0</v>
      </c>
      <c r="K27" s="72"/>
    </row>
    <row r="28" spans="1:11" ht="25.5">
      <c r="A28" s="86">
        <v>452</v>
      </c>
      <c r="B28" s="87" t="s">
        <v>56</v>
      </c>
      <c r="C28" s="93">
        <v>0</v>
      </c>
      <c r="D28" s="93"/>
      <c r="E28" s="93">
        <v>0</v>
      </c>
      <c r="F28" s="93">
        <v>0</v>
      </c>
      <c r="G28" s="83">
        <v>0</v>
      </c>
      <c r="H28" s="83">
        <v>0</v>
      </c>
      <c r="I28" s="83">
        <v>0</v>
      </c>
      <c r="J28" s="83">
        <f t="shared" si="2"/>
        <v>0</v>
      </c>
      <c r="K28" s="72"/>
    </row>
    <row r="29" spans="1:11" ht="16.5" customHeight="1">
      <c r="A29" s="96">
        <v>454</v>
      </c>
      <c r="B29" s="97" t="s">
        <v>53</v>
      </c>
      <c r="C29" s="93">
        <f aca="true" t="shared" si="5" ref="C29:C48">SUM(D29:H29)</f>
        <v>272122</v>
      </c>
      <c r="D29" s="98"/>
      <c r="E29" s="98"/>
      <c r="F29" s="98">
        <v>272122</v>
      </c>
      <c r="G29" s="99"/>
      <c r="H29" s="99"/>
      <c r="I29" s="99"/>
      <c r="J29" s="83">
        <f t="shared" si="2"/>
        <v>0</v>
      </c>
      <c r="K29" s="72"/>
    </row>
    <row r="30" spans="1:11" ht="12.75">
      <c r="A30" s="81">
        <v>5</v>
      </c>
      <c r="B30" s="82" t="s">
        <v>51</v>
      </c>
      <c r="C30" s="83">
        <f t="shared" si="5"/>
        <v>40000</v>
      </c>
      <c r="D30" s="83">
        <f aca="true" t="shared" si="6" ref="D30:I30">D31</f>
        <v>0</v>
      </c>
      <c r="E30" s="83">
        <f t="shared" si="6"/>
        <v>0</v>
      </c>
      <c r="F30" s="83">
        <f t="shared" si="6"/>
        <v>0</v>
      </c>
      <c r="G30" s="83">
        <f t="shared" si="6"/>
        <v>0</v>
      </c>
      <c r="H30" s="83">
        <f t="shared" si="6"/>
        <v>40000</v>
      </c>
      <c r="I30" s="83">
        <f t="shared" si="6"/>
        <v>40000</v>
      </c>
      <c r="J30" s="83">
        <f t="shared" si="2"/>
        <v>40000</v>
      </c>
      <c r="K30" s="72"/>
    </row>
    <row r="31" spans="1:11" ht="12.75">
      <c r="A31" s="81">
        <v>54</v>
      </c>
      <c r="B31" s="82" t="s">
        <v>51</v>
      </c>
      <c r="C31" s="83">
        <f t="shared" si="5"/>
        <v>40000</v>
      </c>
      <c r="D31" s="83">
        <f>D32</f>
        <v>0</v>
      </c>
      <c r="E31" s="83">
        <f>E32</f>
        <v>0</v>
      </c>
      <c r="F31" s="83">
        <f>F32</f>
        <v>0</v>
      </c>
      <c r="G31" s="83">
        <f>G32</f>
        <v>0</v>
      </c>
      <c r="H31" s="83">
        <f>H32</f>
        <v>40000</v>
      </c>
      <c r="I31" s="83">
        <v>40000</v>
      </c>
      <c r="J31" s="83">
        <f t="shared" si="2"/>
        <v>40000</v>
      </c>
      <c r="K31" s="72"/>
    </row>
    <row r="32" spans="1:11" ht="12.75">
      <c r="A32" s="86">
        <v>544</v>
      </c>
      <c r="B32" s="87" t="s">
        <v>52</v>
      </c>
      <c r="C32" s="83">
        <f t="shared" si="5"/>
        <v>40000</v>
      </c>
      <c r="D32" s="93"/>
      <c r="E32" s="93"/>
      <c r="F32" s="93"/>
      <c r="G32" s="93"/>
      <c r="H32" s="93">
        <v>40000</v>
      </c>
      <c r="I32" s="83"/>
      <c r="J32" s="83">
        <f t="shared" si="2"/>
        <v>0</v>
      </c>
      <c r="K32" s="72"/>
    </row>
    <row r="33" spans="1:11" ht="19.5" customHeight="1">
      <c r="A33" s="112"/>
      <c r="B33" s="79" t="s">
        <v>69</v>
      </c>
      <c r="C33" s="80"/>
      <c r="D33" s="80"/>
      <c r="E33" s="80"/>
      <c r="F33" s="80"/>
      <c r="G33" s="80"/>
      <c r="H33" s="80"/>
      <c r="I33" s="80"/>
      <c r="J33" s="80"/>
      <c r="K33" s="72"/>
    </row>
    <row r="34" spans="1:11" ht="25.5">
      <c r="A34" s="122" t="s">
        <v>32</v>
      </c>
      <c r="B34" s="123" t="s">
        <v>73</v>
      </c>
      <c r="C34" s="124">
        <f t="shared" si="5"/>
        <v>200000</v>
      </c>
      <c r="D34" s="124">
        <v>200000</v>
      </c>
      <c r="E34" s="124"/>
      <c r="F34" s="124"/>
      <c r="G34" s="124"/>
      <c r="H34" s="124"/>
      <c r="I34" s="124">
        <f>I35</f>
        <v>200000</v>
      </c>
      <c r="J34" s="124">
        <f>J35</f>
        <v>200000</v>
      </c>
      <c r="K34" s="72"/>
    </row>
    <row r="35" spans="1:11" s="4" customFormat="1" ht="12.75">
      <c r="A35" s="81">
        <v>3</v>
      </c>
      <c r="B35" s="82" t="s">
        <v>14</v>
      </c>
      <c r="C35" s="83">
        <f t="shared" si="5"/>
        <v>200000</v>
      </c>
      <c r="D35" s="83">
        <v>200000</v>
      </c>
      <c r="E35" s="83"/>
      <c r="F35" s="83"/>
      <c r="G35" s="83"/>
      <c r="H35" s="83"/>
      <c r="I35" s="83">
        <f>I36</f>
        <v>200000</v>
      </c>
      <c r="J35" s="83">
        <f>J36</f>
        <v>200000</v>
      </c>
      <c r="K35" s="72"/>
    </row>
    <row r="36" spans="1:11" ht="12.75">
      <c r="A36" s="81">
        <v>31</v>
      </c>
      <c r="B36" s="82" t="s">
        <v>15</v>
      </c>
      <c r="C36" s="83">
        <f t="shared" si="5"/>
        <v>200000</v>
      </c>
      <c r="D36" s="83">
        <v>200000</v>
      </c>
      <c r="E36" s="83"/>
      <c r="F36" s="83"/>
      <c r="G36" s="83"/>
      <c r="H36" s="83"/>
      <c r="I36" s="83">
        <v>200000</v>
      </c>
      <c r="J36" s="83">
        <v>200000</v>
      </c>
      <c r="K36" s="72"/>
    </row>
    <row r="37" spans="1:11" ht="12.75">
      <c r="A37" s="86">
        <v>311</v>
      </c>
      <c r="B37" s="87" t="s">
        <v>16</v>
      </c>
      <c r="C37" s="83">
        <f t="shared" si="5"/>
        <v>170648</v>
      </c>
      <c r="D37" s="93">
        <v>170648</v>
      </c>
      <c r="E37" s="93"/>
      <c r="F37" s="93"/>
      <c r="G37" s="83"/>
      <c r="H37" s="83"/>
      <c r="I37" s="83"/>
      <c r="J37" s="83"/>
      <c r="K37" s="72"/>
    </row>
    <row r="38" spans="1:11" s="4" customFormat="1" ht="12.75" customHeight="1">
      <c r="A38" s="86">
        <v>313</v>
      </c>
      <c r="B38" s="87" t="s">
        <v>18</v>
      </c>
      <c r="C38" s="83">
        <f t="shared" si="5"/>
        <v>29352</v>
      </c>
      <c r="D38" s="93">
        <v>29352</v>
      </c>
      <c r="E38" s="93"/>
      <c r="F38" s="93"/>
      <c r="G38" s="83"/>
      <c r="H38" s="83"/>
      <c r="I38" s="83"/>
      <c r="J38" s="83"/>
      <c r="K38" s="72"/>
    </row>
    <row r="39" spans="1:11" s="4" customFormat="1" ht="32.25" customHeight="1">
      <c r="A39" s="125"/>
      <c r="B39" s="75" t="s">
        <v>74</v>
      </c>
      <c r="C39" s="76"/>
      <c r="D39" s="76"/>
      <c r="E39" s="76"/>
      <c r="F39" s="76"/>
      <c r="G39" s="76"/>
      <c r="H39" s="76"/>
      <c r="I39" s="76"/>
      <c r="J39" s="76"/>
      <c r="K39" s="72"/>
    </row>
    <row r="40" spans="1:11" ht="26.25" customHeight="1">
      <c r="A40" s="126" t="s">
        <v>32</v>
      </c>
      <c r="B40" s="127" t="s">
        <v>75</v>
      </c>
      <c r="C40" s="128">
        <f t="shared" si="5"/>
        <v>2588705</v>
      </c>
      <c r="D40" s="128">
        <f>SUM(D41+D44)</f>
        <v>2588705</v>
      </c>
      <c r="E40" s="128"/>
      <c r="F40" s="128"/>
      <c r="G40" s="128"/>
      <c r="H40" s="128"/>
      <c r="I40" s="128">
        <f>SUM(I41+I44)</f>
        <v>2588705</v>
      </c>
      <c r="J40" s="128">
        <f>SUM(J41+J44)</f>
        <v>2588705</v>
      </c>
      <c r="K40" s="72"/>
    </row>
    <row r="41" spans="1:11" ht="12.75">
      <c r="A41" s="81">
        <v>3</v>
      </c>
      <c r="B41" s="82" t="s">
        <v>14</v>
      </c>
      <c r="C41" s="83">
        <f t="shared" si="5"/>
        <v>400000</v>
      </c>
      <c r="D41" s="83">
        <f>D42</f>
        <v>400000</v>
      </c>
      <c r="E41" s="83"/>
      <c r="F41" s="83"/>
      <c r="G41" s="83"/>
      <c r="H41" s="83"/>
      <c r="I41" s="83">
        <f>C41</f>
        <v>400000</v>
      </c>
      <c r="J41" s="83">
        <f>I41</f>
        <v>400000</v>
      </c>
      <c r="K41" s="72"/>
    </row>
    <row r="42" spans="1:11" ht="12.75">
      <c r="A42" s="81">
        <v>32</v>
      </c>
      <c r="B42" s="82" t="s">
        <v>19</v>
      </c>
      <c r="C42" s="83">
        <f t="shared" si="5"/>
        <v>400000</v>
      </c>
      <c r="D42" s="83">
        <f>D43</f>
        <v>400000</v>
      </c>
      <c r="E42" s="83"/>
      <c r="F42" s="83"/>
      <c r="G42" s="83"/>
      <c r="H42" s="83"/>
      <c r="I42" s="83">
        <f>C42</f>
        <v>400000</v>
      </c>
      <c r="J42" s="83">
        <f>D42</f>
        <v>400000</v>
      </c>
      <c r="K42" s="72"/>
    </row>
    <row r="43" spans="1:11" ht="12.75">
      <c r="A43" s="81">
        <v>323</v>
      </c>
      <c r="B43" s="87" t="s">
        <v>22</v>
      </c>
      <c r="C43" s="83">
        <f t="shared" si="5"/>
        <v>400000</v>
      </c>
      <c r="D43" s="93">
        <v>400000</v>
      </c>
      <c r="E43" s="93"/>
      <c r="F43" s="83"/>
      <c r="G43" s="93"/>
      <c r="H43" s="93"/>
      <c r="I43" s="83"/>
      <c r="J43" s="93"/>
      <c r="K43" s="72"/>
    </row>
    <row r="44" spans="1:11" s="4" customFormat="1" ht="23.25" customHeight="1">
      <c r="A44" s="81">
        <v>4</v>
      </c>
      <c r="B44" s="82" t="s">
        <v>27</v>
      </c>
      <c r="C44" s="83">
        <f t="shared" si="5"/>
        <v>2188705</v>
      </c>
      <c r="D44" s="83">
        <f>(D45+D49)</f>
        <v>2188705</v>
      </c>
      <c r="E44" s="83"/>
      <c r="F44" s="83"/>
      <c r="G44" s="83"/>
      <c r="H44" s="83"/>
      <c r="I44" s="83">
        <f>SUM(J44:O44)</f>
        <v>2188705</v>
      </c>
      <c r="J44" s="83">
        <f>(J45+J49)</f>
        <v>2188705</v>
      </c>
      <c r="K44" s="72"/>
    </row>
    <row r="45" spans="1:11" s="4" customFormat="1" ht="25.5">
      <c r="A45" s="81">
        <v>42</v>
      </c>
      <c r="B45" s="82" t="s">
        <v>28</v>
      </c>
      <c r="C45" s="83">
        <f t="shared" si="5"/>
        <v>1910000</v>
      </c>
      <c r="D45" s="83">
        <f>SUM(D46,D47,D48)</f>
        <v>1910000</v>
      </c>
      <c r="E45" s="83"/>
      <c r="F45" s="83"/>
      <c r="G45" s="83"/>
      <c r="H45" s="83"/>
      <c r="I45" s="83">
        <f>C45</f>
        <v>1910000</v>
      </c>
      <c r="J45" s="83">
        <f>I45</f>
        <v>1910000</v>
      </c>
      <c r="K45" s="72"/>
    </row>
    <row r="46" spans="1:11" ht="12.75">
      <c r="A46" s="86">
        <v>422</v>
      </c>
      <c r="B46" s="87" t="s">
        <v>26</v>
      </c>
      <c r="C46" s="83">
        <f t="shared" si="5"/>
        <v>1410000</v>
      </c>
      <c r="D46" s="93">
        <v>1410000</v>
      </c>
      <c r="E46" s="93"/>
      <c r="F46" s="83"/>
      <c r="G46" s="93"/>
      <c r="H46" s="93"/>
      <c r="I46" s="83"/>
      <c r="J46" s="93"/>
      <c r="K46" s="72"/>
    </row>
    <row r="47" spans="1:11" ht="12.75">
      <c r="A47" s="86">
        <v>423</v>
      </c>
      <c r="B47" s="87" t="s">
        <v>57</v>
      </c>
      <c r="C47" s="83">
        <f t="shared" si="5"/>
        <v>200000</v>
      </c>
      <c r="D47" s="93">
        <v>200000</v>
      </c>
      <c r="E47" s="93"/>
      <c r="F47" s="83"/>
      <c r="G47" s="93"/>
      <c r="H47" s="93"/>
      <c r="I47" s="83"/>
      <c r="J47" s="93"/>
      <c r="K47" s="72"/>
    </row>
    <row r="48" spans="1:11" ht="12.75">
      <c r="A48" s="86">
        <v>426</v>
      </c>
      <c r="B48" s="87" t="s">
        <v>45</v>
      </c>
      <c r="C48" s="83">
        <f t="shared" si="5"/>
        <v>300000</v>
      </c>
      <c r="D48" s="93">
        <v>300000</v>
      </c>
      <c r="E48" s="93"/>
      <c r="F48" s="83"/>
      <c r="G48" s="93"/>
      <c r="H48" s="93"/>
      <c r="I48" s="83"/>
      <c r="J48" s="93"/>
      <c r="K48" s="72"/>
    </row>
    <row r="49" spans="1:11" s="4" customFormat="1" ht="12.75">
      <c r="A49" s="81">
        <v>45</v>
      </c>
      <c r="B49" s="82" t="s">
        <v>59</v>
      </c>
      <c r="C49" s="83">
        <f>SUM(C50:C51)</f>
        <v>278705</v>
      </c>
      <c r="D49" s="83">
        <f>SUM(D50:D51)</f>
        <v>278705</v>
      </c>
      <c r="E49" s="83"/>
      <c r="F49" s="83"/>
      <c r="G49" s="83"/>
      <c r="H49" s="83"/>
      <c r="I49" s="83">
        <f>C49</f>
        <v>278705</v>
      </c>
      <c r="J49" s="83">
        <f>I49</f>
        <v>278705</v>
      </c>
      <c r="K49" s="72"/>
    </row>
    <row r="50" spans="1:11" s="4" customFormat="1" ht="12.75">
      <c r="A50" s="86">
        <v>451</v>
      </c>
      <c r="B50" s="87" t="s">
        <v>58</v>
      </c>
      <c r="C50" s="83">
        <f>SUM(D50:H50)</f>
        <v>278705</v>
      </c>
      <c r="D50" s="93">
        <v>278705</v>
      </c>
      <c r="E50" s="93"/>
      <c r="F50" s="83"/>
      <c r="G50" s="93"/>
      <c r="H50" s="93"/>
      <c r="I50" s="83"/>
      <c r="J50" s="93"/>
      <c r="K50" s="72"/>
    </row>
    <row r="51" spans="1:10" ht="14.25" customHeight="1">
      <c r="A51" s="96">
        <v>454</v>
      </c>
      <c r="B51" s="97" t="s">
        <v>53</v>
      </c>
      <c r="C51" s="104">
        <f>SUM(D51:H51)</f>
        <v>0</v>
      </c>
      <c r="D51" s="104">
        <v>0</v>
      </c>
      <c r="E51" s="102"/>
      <c r="F51" s="101"/>
      <c r="G51" s="101"/>
      <c r="H51" s="103"/>
      <c r="I51" s="101"/>
      <c r="J51" s="101"/>
    </row>
    <row r="52" spans="1:8" s="4" customFormat="1" ht="12.75">
      <c r="A52" s="48"/>
      <c r="B52" s="50"/>
      <c r="H52" s="70"/>
    </row>
    <row r="53" spans="1:10" ht="12.75">
      <c r="A53" s="168" t="s">
        <v>82</v>
      </c>
      <c r="B53" s="169"/>
      <c r="C53" s="131">
        <f>C6+C34+C40</f>
        <v>115655622</v>
      </c>
      <c r="D53" s="131">
        <f>D6</f>
        <v>2788705</v>
      </c>
      <c r="E53" s="131">
        <f>E6</f>
        <v>560150</v>
      </c>
      <c r="F53" s="131">
        <f>F6</f>
        <v>110761767</v>
      </c>
      <c r="G53" s="131">
        <f>G6</f>
        <v>1500000</v>
      </c>
      <c r="H53" s="131">
        <f>H6</f>
        <v>45000</v>
      </c>
      <c r="I53" s="131">
        <v>115655622</v>
      </c>
      <c r="J53" s="131">
        <v>115655622</v>
      </c>
    </row>
    <row r="54" spans="1:10" ht="12.75">
      <c r="A54" s="47"/>
      <c r="B54" s="6"/>
      <c r="C54" s="165"/>
      <c r="D54" s="165"/>
      <c r="E54" s="165"/>
      <c r="F54" s="165"/>
      <c r="G54" s="165"/>
      <c r="H54" s="165"/>
      <c r="I54" s="165"/>
      <c r="J54" s="165"/>
    </row>
    <row r="55" spans="1:10" ht="12.75">
      <c r="A55" s="47"/>
      <c r="B55" s="6"/>
      <c r="C55" s="1"/>
      <c r="D55" s="1"/>
      <c r="E55" s="1"/>
      <c r="F55" s="1"/>
      <c r="G55" s="1"/>
      <c r="H55" s="71"/>
      <c r="I55" s="1"/>
      <c r="J55" s="1"/>
    </row>
    <row r="56" spans="1:10" ht="12.75">
      <c r="A56" s="47"/>
      <c r="B56" s="6"/>
      <c r="C56" s="1"/>
      <c r="D56" s="1"/>
      <c r="E56" s="1"/>
      <c r="F56" s="1"/>
      <c r="G56" s="1"/>
      <c r="H56" s="170" t="s">
        <v>83</v>
      </c>
      <c r="I56" s="170"/>
      <c r="J56" s="170"/>
    </row>
    <row r="57" spans="1:10" s="4" customFormat="1" ht="12.75">
      <c r="A57" s="48"/>
      <c r="B57" s="50"/>
      <c r="H57" s="170" t="s">
        <v>84</v>
      </c>
      <c r="I57" s="170"/>
      <c r="J57" s="170"/>
    </row>
    <row r="58" spans="1:10" ht="12.75">
      <c r="A58" s="47"/>
      <c r="B58" s="6"/>
      <c r="C58" s="1"/>
      <c r="D58" s="1"/>
      <c r="E58" s="1"/>
      <c r="F58" s="1"/>
      <c r="G58" s="1"/>
      <c r="H58" s="71"/>
      <c r="I58" s="1"/>
      <c r="J58" s="1"/>
    </row>
    <row r="59" spans="1:8" s="4" customFormat="1" ht="12.75">
      <c r="A59" s="48"/>
      <c r="B59" s="50"/>
      <c r="H59" s="70"/>
    </row>
    <row r="60" spans="1:10" ht="12.75">
      <c r="A60" s="47"/>
      <c r="B60" s="6"/>
      <c r="C60" s="1"/>
      <c r="D60" s="1"/>
      <c r="E60" s="1"/>
      <c r="F60" s="1"/>
      <c r="G60" s="1"/>
      <c r="H60" s="71"/>
      <c r="I60" s="1"/>
      <c r="J60" s="1"/>
    </row>
    <row r="61" spans="1:8" s="4" customFormat="1" ht="12.75">
      <c r="A61" s="48"/>
      <c r="B61" s="50"/>
      <c r="H61" s="70"/>
    </row>
    <row r="62" spans="1:8" s="4" customFormat="1" ht="12.75">
      <c r="A62" s="48"/>
      <c r="B62" s="50"/>
      <c r="H62" s="70"/>
    </row>
    <row r="63" spans="1:10" ht="12.75" customHeight="1">
      <c r="A63" s="47"/>
      <c r="B63" s="6"/>
      <c r="C63" s="1"/>
      <c r="D63" s="1"/>
      <c r="E63" s="1"/>
      <c r="F63" s="1"/>
      <c r="G63" s="1"/>
      <c r="H63" s="71"/>
      <c r="I63" s="1"/>
      <c r="J63" s="1"/>
    </row>
    <row r="64" spans="1:10" ht="12.75">
      <c r="A64" s="47"/>
      <c r="B64" s="6"/>
      <c r="C64" s="1"/>
      <c r="D64" s="1"/>
      <c r="E64" s="1"/>
      <c r="F64" s="1"/>
      <c r="G64" s="1"/>
      <c r="H64" s="71"/>
      <c r="I64" s="1"/>
      <c r="J64" s="1"/>
    </row>
    <row r="65" spans="1:10" ht="12.75">
      <c r="A65" s="48"/>
      <c r="B65" s="6"/>
      <c r="C65" s="1"/>
      <c r="D65" s="1"/>
      <c r="E65" s="1"/>
      <c r="F65" s="1"/>
      <c r="G65" s="1"/>
      <c r="H65" s="71"/>
      <c r="I65" s="1"/>
      <c r="J65" s="1"/>
    </row>
    <row r="66" spans="1:8" s="4" customFormat="1" ht="12.75">
      <c r="A66" s="57"/>
      <c r="B66" s="50"/>
      <c r="H66" s="70"/>
    </row>
    <row r="67" spans="1:8" s="4" customFormat="1" ht="12.75">
      <c r="A67" s="48"/>
      <c r="B67" s="50"/>
      <c r="H67" s="70"/>
    </row>
    <row r="68" spans="1:8" s="4" customFormat="1" ht="12.75">
      <c r="A68" s="48"/>
      <c r="B68" s="50"/>
      <c r="H68" s="70"/>
    </row>
    <row r="69" spans="1:10" ht="12.75">
      <c r="A69" s="47"/>
      <c r="B69" s="6"/>
      <c r="C69" s="1"/>
      <c r="D69" s="1"/>
      <c r="E69" s="1"/>
      <c r="F69" s="1"/>
      <c r="G69" s="1"/>
      <c r="H69" s="71"/>
      <c r="I69" s="1"/>
      <c r="J69" s="1"/>
    </row>
    <row r="70" spans="1:10" ht="12.75">
      <c r="A70" s="47"/>
      <c r="B70" s="6"/>
      <c r="C70" s="1"/>
      <c r="D70" s="1"/>
      <c r="E70" s="1"/>
      <c r="F70" s="1"/>
      <c r="G70" s="1"/>
      <c r="H70" s="71"/>
      <c r="I70" s="1"/>
      <c r="J70" s="1"/>
    </row>
    <row r="71" spans="1:10" ht="12.75">
      <c r="A71" s="47"/>
      <c r="B71" s="6"/>
      <c r="C71" s="1"/>
      <c r="D71" s="1"/>
      <c r="E71" s="1"/>
      <c r="F71" s="1"/>
      <c r="G71" s="1"/>
      <c r="H71" s="71"/>
      <c r="I71" s="1"/>
      <c r="J71" s="1"/>
    </row>
    <row r="72" spans="1:8" s="4" customFormat="1" ht="12.75">
      <c r="A72" s="48"/>
      <c r="B72" s="50"/>
      <c r="H72" s="70"/>
    </row>
    <row r="73" spans="1:10" ht="409.5">
      <c r="A73" s="47"/>
      <c r="B73" s="6"/>
      <c r="C73" s="1"/>
      <c r="D73" s="1"/>
      <c r="E73" s="1"/>
      <c r="F73" s="1"/>
      <c r="G73" s="1"/>
      <c r="H73" s="71"/>
      <c r="I73" s="1"/>
      <c r="J73" s="1"/>
    </row>
    <row r="74" spans="1:10" ht="409.5">
      <c r="A74" s="47"/>
      <c r="B74" s="6"/>
      <c r="C74" s="1"/>
      <c r="D74" s="1"/>
      <c r="E74" s="1"/>
      <c r="F74" s="1"/>
      <c r="G74" s="1"/>
      <c r="H74" s="71"/>
      <c r="I74" s="1"/>
      <c r="J74" s="1"/>
    </row>
    <row r="75" spans="1:10" ht="12.75">
      <c r="A75" s="47"/>
      <c r="B75" s="6"/>
      <c r="C75" s="1"/>
      <c r="D75" s="1"/>
      <c r="E75" s="1"/>
      <c r="F75" s="1"/>
      <c r="G75" s="1"/>
      <c r="H75" s="71"/>
      <c r="I75" s="1"/>
      <c r="J75" s="1"/>
    </row>
    <row r="76" spans="1:10" ht="12.75">
      <c r="A76" s="47"/>
      <c r="B76" s="6"/>
      <c r="C76" s="1"/>
      <c r="D76" s="1"/>
      <c r="E76" s="1"/>
      <c r="F76" s="1"/>
      <c r="G76" s="1"/>
      <c r="H76" s="71"/>
      <c r="I76" s="1"/>
      <c r="J76" s="1"/>
    </row>
    <row r="77" spans="1:8" s="4" customFormat="1" ht="12.75">
      <c r="A77" s="48"/>
      <c r="B77" s="50"/>
      <c r="H77" s="70"/>
    </row>
    <row r="78" spans="1:10" ht="12.75">
      <c r="A78" s="47"/>
      <c r="B78" s="6"/>
      <c r="C78" s="1"/>
      <c r="D78" s="1"/>
      <c r="E78" s="1"/>
      <c r="F78" s="1"/>
      <c r="G78" s="1"/>
      <c r="H78" s="71"/>
      <c r="I78" s="1"/>
      <c r="J78" s="1"/>
    </row>
    <row r="79" spans="1:8" s="4" customFormat="1" ht="12.75">
      <c r="A79" s="48"/>
      <c r="B79" s="50"/>
      <c r="H79" s="70"/>
    </row>
    <row r="80" spans="1:8" s="4" customFormat="1" ht="12.75">
      <c r="A80" s="48"/>
      <c r="B80" s="50"/>
      <c r="H80" s="70"/>
    </row>
    <row r="81" spans="1:10" ht="12.75">
      <c r="A81" s="47"/>
      <c r="B81" s="6"/>
      <c r="C81" s="1"/>
      <c r="D81" s="1"/>
      <c r="E81" s="1"/>
      <c r="F81" s="1"/>
      <c r="G81" s="1"/>
      <c r="H81" s="71"/>
      <c r="I81" s="1"/>
      <c r="J81" s="1"/>
    </row>
    <row r="82" spans="1:8" s="4" customFormat="1" ht="12.75">
      <c r="A82" s="48"/>
      <c r="B82" s="50"/>
      <c r="H82" s="70"/>
    </row>
    <row r="83" spans="1:10" ht="12.75">
      <c r="A83" s="47"/>
      <c r="B83" s="6"/>
      <c r="C83" s="1"/>
      <c r="D83" s="1"/>
      <c r="E83" s="1"/>
      <c r="F83" s="1"/>
      <c r="G83" s="1"/>
      <c r="H83" s="71"/>
      <c r="I83" s="1"/>
      <c r="J83" s="1"/>
    </row>
    <row r="84" spans="1:10" ht="12.75">
      <c r="A84" s="47"/>
      <c r="B84" s="6"/>
      <c r="C84" s="1"/>
      <c r="D84" s="1"/>
      <c r="E84" s="1"/>
      <c r="F84" s="1"/>
      <c r="G84" s="1"/>
      <c r="H84" s="71"/>
      <c r="I84" s="1"/>
      <c r="J84" s="1"/>
    </row>
    <row r="85" spans="1:10" ht="12.75">
      <c r="A85" s="48"/>
      <c r="B85" s="6"/>
      <c r="C85" s="1"/>
      <c r="D85" s="1"/>
      <c r="E85" s="1"/>
      <c r="F85" s="1"/>
      <c r="G85" s="1"/>
      <c r="H85" s="71"/>
      <c r="I85" s="1"/>
      <c r="J85" s="1"/>
    </row>
    <row r="86" spans="1:10" ht="12.75">
      <c r="A86" s="48"/>
      <c r="B86" s="6"/>
      <c r="C86" s="1"/>
      <c r="D86" s="1"/>
      <c r="E86" s="1"/>
      <c r="F86" s="1"/>
      <c r="G86" s="1"/>
      <c r="H86" s="71"/>
      <c r="I86" s="1"/>
      <c r="J86" s="1"/>
    </row>
    <row r="87" spans="1:10" ht="12.75">
      <c r="A87" s="48"/>
      <c r="B87" s="6"/>
      <c r="C87" s="1"/>
      <c r="D87" s="1"/>
      <c r="E87" s="1"/>
      <c r="F87" s="1"/>
      <c r="G87" s="1"/>
      <c r="H87" s="71"/>
      <c r="I87" s="1"/>
      <c r="J87" s="1"/>
    </row>
    <row r="88" spans="1:10" ht="12.75">
      <c r="A88" s="48"/>
      <c r="B88" s="6"/>
      <c r="C88" s="1"/>
      <c r="D88" s="1"/>
      <c r="E88" s="1"/>
      <c r="F88" s="1"/>
      <c r="G88" s="1"/>
      <c r="H88" s="71"/>
      <c r="I88" s="1"/>
      <c r="J88" s="1"/>
    </row>
    <row r="89" spans="1:10" ht="12.75">
      <c r="A89" s="48"/>
      <c r="B89" s="6" t="s">
        <v>34</v>
      </c>
      <c r="C89" s="1"/>
      <c r="D89" s="1"/>
      <c r="E89" s="1"/>
      <c r="F89" s="1"/>
      <c r="G89" s="1"/>
      <c r="H89" s="71"/>
      <c r="I89" s="1"/>
      <c r="J89" s="1"/>
    </row>
    <row r="90" spans="1:10" ht="12.75">
      <c r="A90" s="48"/>
      <c r="B90" s="6"/>
      <c r="C90" s="1"/>
      <c r="D90" s="1"/>
      <c r="E90" s="1"/>
      <c r="F90" s="1"/>
      <c r="G90" s="1"/>
      <c r="H90" s="71"/>
      <c r="I90" s="1"/>
      <c r="J90" s="1"/>
    </row>
    <row r="91" spans="1:10" ht="12.75">
      <c r="A91" s="48"/>
      <c r="B91" s="6"/>
      <c r="C91" s="1"/>
      <c r="D91" s="1"/>
      <c r="E91" s="1"/>
      <c r="F91" s="1"/>
      <c r="G91" s="1"/>
      <c r="H91" s="71"/>
      <c r="I91" s="1"/>
      <c r="J91" s="1"/>
    </row>
    <row r="92" spans="1:10" ht="12.75">
      <c r="A92" s="48"/>
      <c r="B92" s="6"/>
      <c r="C92" s="1"/>
      <c r="D92" s="1"/>
      <c r="E92" s="1"/>
      <c r="F92" s="1"/>
      <c r="G92" s="1"/>
      <c r="H92" s="71"/>
      <c r="I92" s="1"/>
      <c r="J92" s="1"/>
    </row>
    <row r="93" spans="1:10" ht="12.75">
      <c r="A93" s="48"/>
      <c r="B93" s="6"/>
      <c r="C93" s="1"/>
      <c r="D93" s="1"/>
      <c r="E93" s="1"/>
      <c r="F93" s="1"/>
      <c r="G93" s="1"/>
      <c r="H93" s="71"/>
      <c r="I93" s="1"/>
      <c r="J93" s="1"/>
    </row>
    <row r="94" spans="1:10" ht="12.75">
      <c r="A94" s="48"/>
      <c r="B94" s="6"/>
      <c r="C94" s="1"/>
      <c r="D94" s="1"/>
      <c r="E94" s="1"/>
      <c r="F94" s="1"/>
      <c r="G94" s="1"/>
      <c r="H94" s="71"/>
      <c r="I94" s="1"/>
      <c r="J94" s="1"/>
    </row>
    <row r="95" spans="1:10" ht="12.75">
      <c r="A95" s="48"/>
      <c r="B95" s="6"/>
      <c r="C95" s="1"/>
      <c r="D95" s="1"/>
      <c r="E95" s="1"/>
      <c r="F95" s="1"/>
      <c r="G95" s="1"/>
      <c r="H95" s="71"/>
      <c r="I95" s="1"/>
      <c r="J95" s="1"/>
    </row>
    <row r="96" spans="1:10" ht="12.75">
      <c r="A96" s="48"/>
      <c r="B96" s="6"/>
      <c r="C96" s="1"/>
      <c r="D96" s="1"/>
      <c r="E96" s="1"/>
      <c r="F96" s="1"/>
      <c r="G96" s="1"/>
      <c r="H96" s="71"/>
      <c r="I96" s="1"/>
      <c r="J96" s="1"/>
    </row>
    <row r="97" spans="1:10" ht="12.75">
      <c r="A97" s="48"/>
      <c r="B97" s="6"/>
      <c r="C97" s="1"/>
      <c r="D97" s="1"/>
      <c r="E97" s="1"/>
      <c r="F97" s="1"/>
      <c r="G97" s="1"/>
      <c r="H97" s="71"/>
      <c r="I97" s="1"/>
      <c r="J97" s="1"/>
    </row>
    <row r="98" spans="1:10" ht="12.75">
      <c r="A98" s="48"/>
      <c r="B98" s="6"/>
      <c r="C98" s="1"/>
      <c r="D98" s="1"/>
      <c r="E98" s="1"/>
      <c r="F98" s="1"/>
      <c r="G98" s="1"/>
      <c r="H98" s="71"/>
      <c r="I98" s="1"/>
      <c r="J98" s="1"/>
    </row>
    <row r="99" spans="1:10" ht="12.75">
      <c r="A99" s="48"/>
      <c r="B99" s="6"/>
      <c r="C99" s="1"/>
      <c r="D99" s="1"/>
      <c r="E99" s="1"/>
      <c r="F99" s="1"/>
      <c r="G99" s="1"/>
      <c r="H99" s="71"/>
      <c r="I99" s="1"/>
      <c r="J99" s="1"/>
    </row>
    <row r="100" spans="1:10" ht="12.75">
      <c r="A100" s="48"/>
      <c r="B100" s="6"/>
      <c r="C100" s="1"/>
      <c r="D100" s="1"/>
      <c r="E100" s="1"/>
      <c r="F100" s="1"/>
      <c r="G100" s="1"/>
      <c r="H100" s="71"/>
      <c r="I100" s="1"/>
      <c r="J100" s="1"/>
    </row>
    <row r="101" spans="1:10" ht="12.75">
      <c r="A101" s="48"/>
      <c r="B101" s="6"/>
      <c r="C101" s="1"/>
      <c r="D101" s="1"/>
      <c r="E101" s="1"/>
      <c r="F101" s="1"/>
      <c r="G101" s="1"/>
      <c r="H101" s="71"/>
      <c r="I101" s="1"/>
      <c r="J101" s="1"/>
    </row>
    <row r="102" spans="1:10" ht="12.75">
      <c r="A102" s="48"/>
      <c r="B102" s="6"/>
      <c r="C102" s="1"/>
      <c r="D102" s="1"/>
      <c r="E102" s="1"/>
      <c r="F102" s="1"/>
      <c r="G102" s="1"/>
      <c r="H102" s="71"/>
      <c r="I102" s="1"/>
      <c r="J102" s="1"/>
    </row>
    <row r="103" spans="1:10" ht="12.75">
      <c r="A103" s="48"/>
      <c r="B103" s="6"/>
      <c r="C103" s="1"/>
      <c r="D103" s="1"/>
      <c r="E103" s="1"/>
      <c r="F103" s="1"/>
      <c r="G103" s="1"/>
      <c r="H103" s="71"/>
      <c r="I103" s="1"/>
      <c r="J103" s="1"/>
    </row>
    <row r="104" spans="1:10" ht="12.75">
      <c r="A104" s="48"/>
      <c r="B104" s="6"/>
      <c r="C104" s="1"/>
      <c r="D104" s="1"/>
      <c r="E104" s="1"/>
      <c r="F104" s="1"/>
      <c r="G104" s="1"/>
      <c r="H104" s="71"/>
      <c r="I104" s="1"/>
      <c r="J104" s="1"/>
    </row>
    <row r="105" spans="1:10" ht="12.75">
      <c r="A105" s="48"/>
      <c r="B105" s="6"/>
      <c r="C105" s="1"/>
      <c r="D105" s="1"/>
      <c r="E105" s="1"/>
      <c r="F105" s="1"/>
      <c r="G105" s="1"/>
      <c r="H105" s="71"/>
      <c r="I105" s="1"/>
      <c r="J105" s="1"/>
    </row>
    <row r="106" spans="1:10" ht="12.75">
      <c r="A106" s="48"/>
      <c r="B106" s="6"/>
      <c r="C106" s="1"/>
      <c r="D106" s="1"/>
      <c r="E106" s="1"/>
      <c r="F106" s="1"/>
      <c r="G106" s="1"/>
      <c r="H106" s="71"/>
      <c r="I106" s="1"/>
      <c r="J106" s="1"/>
    </row>
    <row r="107" spans="1:10" ht="12.75">
      <c r="A107" s="48"/>
      <c r="B107" s="6"/>
      <c r="C107" s="1"/>
      <c r="D107" s="1"/>
      <c r="E107" s="1"/>
      <c r="F107" s="1"/>
      <c r="G107" s="1"/>
      <c r="H107" s="71"/>
      <c r="I107" s="1"/>
      <c r="J107" s="1"/>
    </row>
    <row r="108" spans="1:10" ht="12.75">
      <c r="A108" s="48"/>
      <c r="B108" s="6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48"/>
      <c r="B109" s="6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48"/>
      <c r="B110" s="6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48"/>
      <c r="B111" s="6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48"/>
      <c r="B112" s="6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48"/>
      <c r="B113" s="6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48"/>
      <c r="B114" s="6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48"/>
      <c r="B115" s="6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48"/>
      <c r="B116" s="6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48"/>
      <c r="B117" s="6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48"/>
      <c r="B118" s="6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48"/>
      <c r="B119" s="6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48"/>
      <c r="B120" s="6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48"/>
      <c r="B121" s="6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48"/>
      <c r="B122" s="6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48"/>
      <c r="B123" s="6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48"/>
      <c r="B124" s="6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48"/>
      <c r="B125" s="6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48"/>
      <c r="B126" s="6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48"/>
      <c r="B127" s="6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48"/>
      <c r="B128" s="6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48"/>
      <c r="B129" s="6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48"/>
      <c r="B130" s="6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48"/>
      <c r="B131" s="6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48"/>
      <c r="B132" s="6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48"/>
      <c r="B133" s="6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48"/>
      <c r="B134" s="6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48"/>
      <c r="B135" s="6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48"/>
      <c r="B136" s="6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48"/>
      <c r="B137" s="6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48"/>
      <c r="B138" s="6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48"/>
      <c r="B139" s="6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48"/>
      <c r="B140" s="6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48"/>
      <c r="B141" s="6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48"/>
      <c r="B142" s="6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48"/>
      <c r="B143" s="6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48"/>
      <c r="B144" s="6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48"/>
      <c r="B145" s="6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48"/>
      <c r="B146" s="6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48"/>
      <c r="B147" s="6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48"/>
      <c r="B148" s="6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48"/>
      <c r="B149" s="6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48"/>
      <c r="B150" s="6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48"/>
      <c r="B151" s="6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48"/>
      <c r="B152" s="6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48"/>
      <c r="B153" s="6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48"/>
      <c r="B154" s="6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48"/>
      <c r="B155" s="6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48"/>
      <c r="B156" s="6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48"/>
      <c r="B157" s="6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48"/>
      <c r="B158" s="6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48"/>
      <c r="B159" s="6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48"/>
      <c r="B160" s="6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48"/>
      <c r="B161" s="6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48"/>
      <c r="B162" s="6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48"/>
      <c r="B163" s="6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48"/>
      <c r="B164" s="6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48"/>
      <c r="B165" s="6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48"/>
      <c r="B166" s="6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48"/>
      <c r="B167" s="6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48"/>
      <c r="B168" s="6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48"/>
      <c r="B169" s="6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48"/>
      <c r="B170" s="6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48"/>
      <c r="B171" s="6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48"/>
      <c r="B172" s="6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48"/>
      <c r="B173" s="6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48"/>
      <c r="B174" s="6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48"/>
      <c r="B175" s="6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48"/>
      <c r="B176" s="6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48"/>
      <c r="B177" s="6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48"/>
      <c r="B178" s="6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48"/>
      <c r="B179" s="6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48"/>
      <c r="B180" s="6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48"/>
      <c r="B181" s="6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48"/>
      <c r="B182" s="6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48"/>
      <c r="B183" s="6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48"/>
      <c r="B184" s="6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48"/>
      <c r="B185" s="6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48"/>
      <c r="B186" s="6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48"/>
      <c r="B187" s="6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48"/>
      <c r="B188" s="6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48"/>
      <c r="B189" s="6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48"/>
      <c r="B190" s="6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48"/>
      <c r="B191" s="6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48"/>
      <c r="B192" s="6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48"/>
      <c r="B193" s="6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48"/>
      <c r="B194" s="6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48"/>
      <c r="B195" s="6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48"/>
      <c r="B196" s="6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48"/>
      <c r="B197" s="6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48"/>
      <c r="B198" s="6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48"/>
      <c r="B199" s="6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48"/>
      <c r="B200" s="6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48"/>
      <c r="B201" s="6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48"/>
      <c r="B202" s="6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48"/>
      <c r="B203" s="6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48"/>
      <c r="B204" s="6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48"/>
      <c r="B205" s="6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48"/>
      <c r="B206" s="6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48"/>
      <c r="B207" s="6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48"/>
      <c r="B208" s="6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48"/>
      <c r="B209" s="6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48"/>
      <c r="B210" s="6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48"/>
      <c r="B211" s="6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48"/>
      <c r="B212" s="6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48"/>
      <c r="B213" s="6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48"/>
      <c r="B214" s="6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48"/>
      <c r="B215" s="6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48"/>
      <c r="B216" s="6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48"/>
      <c r="B217" s="6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48"/>
      <c r="B218" s="6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48"/>
      <c r="B219" s="6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48"/>
      <c r="B220" s="6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48"/>
      <c r="B221" s="6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48"/>
      <c r="B222" s="6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48"/>
      <c r="B223" s="6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48"/>
      <c r="B224" s="6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48"/>
      <c r="B225" s="6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48"/>
      <c r="B226" s="6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48"/>
      <c r="B227" s="6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48"/>
      <c r="B228" s="6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48"/>
      <c r="B229" s="6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48"/>
      <c r="B230" s="6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48"/>
      <c r="B231" s="6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48"/>
      <c r="B232" s="6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48"/>
      <c r="B233" s="6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48"/>
      <c r="B234" s="6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48"/>
      <c r="B235" s="6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48"/>
      <c r="B236" s="6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48"/>
      <c r="B237" s="6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48"/>
      <c r="B238" s="6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48"/>
      <c r="B239" s="6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48"/>
      <c r="B240" s="6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48"/>
      <c r="B241" s="6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48"/>
      <c r="B242" s="6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48"/>
      <c r="B243" s="6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48"/>
      <c r="B244" s="6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48"/>
      <c r="B245" s="6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48"/>
      <c r="B246" s="6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48"/>
      <c r="B247" s="6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48"/>
      <c r="B248" s="6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48"/>
      <c r="B249" s="6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48"/>
      <c r="B250" s="6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48"/>
      <c r="B251" s="6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48"/>
      <c r="B252" s="6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48"/>
      <c r="B253" s="6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48"/>
      <c r="B254" s="6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48"/>
      <c r="B255" s="6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48"/>
      <c r="B256" s="6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48"/>
      <c r="B257" s="6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48"/>
      <c r="B258" s="6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48"/>
      <c r="B259" s="6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48"/>
      <c r="B260" s="6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48"/>
      <c r="B261" s="6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48"/>
      <c r="B262" s="6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48"/>
      <c r="B263" s="6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48"/>
      <c r="B264" s="6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48"/>
      <c r="B265" s="6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48"/>
      <c r="B266" s="6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48"/>
      <c r="B267" s="6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48"/>
      <c r="B268" s="6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48"/>
      <c r="B269" s="6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48"/>
      <c r="B270" s="6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48"/>
      <c r="B271" s="6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48"/>
      <c r="B272" s="6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48"/>
      <c r="B273" s="6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48"/>
      <c r="B274" s="6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48"/>
      <c r="B275" s="6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48"/>
      <c r="B276" s="6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48"/>
      <c r="B277" s="6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48"/>
      <c r="B278" s="6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48"/>
      <c r="B279" s="6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48"/>
      <c r="B280" s="6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48"/>
      <c r="B281" s="6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48"/>
      <c r="B282" s="6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48"/>
      <c r="B283" s="6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48"/>
      <c r="B284" s="6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48"/>
      <c r="B285" s="6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48"/>
      <c r="B286" s="6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48"/>
      <c r="B287" s="6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48"/>
      <c r="B288" s="6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48"/>
      <c r="B289" s="6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48"/>
      <c r="B290" s="6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48"/>
      <c r="B291" s="6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48"/>
      <c r="B292" s="6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48"/>
      <c r="B293" s="6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48"/>
      <c r="B294" s="6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48"/>
      <c r="B295" s="6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48"/>
      <c r="B296" s="6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48"/>
      <c r="B297" s="6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48"/>
      <c r="B298" s="6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48"/>
      <c r="B299" s="6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48"/>
      <c r="B300" s="6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48"/>
      <c r="B301" s="6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48"/>
      <c r="B302" s="6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48"/>
      <c r="B303" s="6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48"/>
      <c r="B304" s="6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48"/>
      <c r="B305" s="6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48"/>
      <c r="B306" s="6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48"/>
      <c r="B307" s="6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48"/>
      <c r="B308" s="6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48"/>
      <c r="B309" s="6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48"/>
      <c r="B310" s="6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48"/>
      <c r="B311" s="6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48"/>
      <c r="B312" s="6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48"/>
      <c r="B313" s="6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48"/>
      <c r="B314" s="6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48"/>
      <c r="B315" s="6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48"/>
      <c r="B316" s="6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48"/>
      <c r="B317" s="6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48"/>
      <c r="B318" s="6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48"/>
      <c r="B319" s="6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48"/>
      <c r="B320" s="6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48"/>
      <c r="B321" s="6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48"/>
      <c r="B322" s="6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48"/>
      <c r="B323" s="6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48"/>
      <c r="B324" s="6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48"/>
      <c r="B325" s="6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48"/>
      <c r="B326" s="6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48"/>
      <c r="B327" s="6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48"/>
      <c r="B328" s="6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48"/>
      <c r="B329" s="6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48"/>
      <c r="B330" s="6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48"/>
      <c r="B331" s="6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48"/>
      <c r="B332" s="6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48"/>
      <c r="B333" s="6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48"/>
      <c r="B334" s="6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48"/>
      <c r="B335" s="6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48"/>
      <c r="B336" s="6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48"/>
      <c r="B337" s="6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48"/>
      <c r="B338" s="6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48"/>
      <c r="B339" s="6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48"/>
      <c r="B340" s="6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48"/>
      <c r="B341" s="6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48"/>
      <c r="B342" s="6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48"/>
      <c r="B343" s="6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48"/>
      <c r="B344" s="6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48"/>
      <c r="B345" s="6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48"/>
      <c r="B346" s="6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48"/>
      <c r="B347" s="6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48"/>
      <c r="B348" s="6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48"/>
      <c r="B349" s="6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48"/>
      <c r="B350" s="6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48"/>
      <c r="B351" s="6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48"/>
      <c r="B352" s="6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48"/>
      <c r="B353" s="6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48"/>
      <c r="B354" s="6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48"/>
      <c r="B355" s="6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48"/>
      <c r="B356" s="6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48"/>
      <c r="B357" s="6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48"/>
      <c r="B358" s="6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48"/>
      <c r="B359" s="6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48"/>
      <c r="B360" s="6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48"/>
      <c r="B361" s="6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48"/>
      <c r="B362" s="6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48"/>
      <c r="B363" s="6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48"/>
      <c r="B364" s="6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48"/>
      <c r="B365" s="6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48"/>
      <c r="B366" s="6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48"/>
      <c r="B367" s="6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48"/>
      <c r="B368" s="6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48"/>
      <c r="B369" s="6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48"/>
      <c r="B370" s="6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48"/>
      <c r="B371" s="6"/>
      <c r="C371" s="1"/>
      <c r="D371" s="1"/>
      <c r="E371" s="1"/>
      <c r="F371" s="1"/>
      <c r="G371" s="1"/>
      <c r="H371" s="1"/>
      <c r="I371" s="1"/>
      <c r="J371" s="1"/>
    </row>
  </sheetData>
  <sheetProtection/>
  <mergeCells count="6">
    <mergeCell ref="A1:J1"/>
    <mergeCell ref="C54:J54"/>
    <mergeCell ref="B3:B4"/>
    <mergeCell ref="A53:B53"/>
    <mergeCell ref="H56:J56"/>
    <mergeCell ref="H57:J5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2019-09-24T07:40:20Z</cp:lastPrinted>
  <dcterms:created xsi:type="dcterms:W3CDTF">2013-09-11T11:00:21Z</dcterms:created>
  <dcterms:modified xsi:type="dcterms:W3CDTF">2019-12-11T12:39:23Z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