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760" activeTab="0"/>
  </bookViews>
  <sheets>
    <sheet name="OPĆI DIO" sheetId="1" r:id="rId1"/>
    <sheet name="PRIHODI I PRIMICI" sheetId="2" r:id="rId2"/>
    <sheet name="RASHODI I IZDACI" sheetId="3" r:id="rId3"/>
    <sheet name="AKTIVNOSTI I IZVORI" sheetId="4" r:id="rId4"/>
  </sheets>
  <definedNames>
    <definedName name="_xlnm.Print_Area" localSheetId="0">'OPĆI DIO'!$A$2:$H$27</definedName>
  </definedNames>
  <calcPr fullCalcOnLoad="1"/>
</workbook>
</file>

<file path=xl/sharedStrings.xml><?xml version="1.0" encoding="utf-8"?>
<sst xmlns="http://schemas.openxmlformats.org/spreadsheetml/2006/main" count="415" uniqueCount="263">
  <si>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</si>
  <si>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</si>
  <si>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</si>
  <si>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</si>
  <si>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</si>
  <si>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</si>
  <si>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</si>
  <si>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RASHODI POSLOVANJA</t>
  </si>
  <si>
    <t>Ostali rashodi za zaposlene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</si>
  <si>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</si>
  <si>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</si>
  <si>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</si>
  <si>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</si>
  <si>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</si>
  <si>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</si>
  <si>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OPĆI DIO</t>
  </si>
  <si>
    <t>PRIHODI UKUPNO</t>
  </si>
  <si>
    <t>RASHODI UKUPNO</t>
  </si>
  <si>
    <t>PRIHODI OD PRODAJE NEFINANCIJSKE IMOVINE</t>
  </si>
  <si>
    <t>RASHODI ZA NABAVU NEFINANCIJSKE IMOVINE</t>
  </si>
  <si>
    <t>UKUPAN DONOS VIŠKA/MANJKA IZ PRETHODNE(IH) GODINA</t>
  </si>
  <si>
    <t>VIŠAK/MANJAK IZ PRETHODNE(IH) GODINE KOJI ĆE SE POKRITI/RASPOREDITI</t>
  </si>
  <si>
    <t>Naknade građanima i kućanstvima</t>
  </si>
  <si>
    <t>Prijevozna sredstva</t>
  </si>
  <si>
    <t>Ulaganja u računalne programe</t>
  </si>
  <si>
    <t>Dodatna ulaganja na postrojenjima i opremi</t>
  </si>
  <si>
    <t>Skupina</t>
  </si>
  <si>
    <t>Pomoći iz proračuna</t>
  </si>
  <si>
    <t xml:space="preserve">Pomoći od izvanproračunskih korisnika </t>
  </si>
  <si>
    <t>Pomoći proračunskim korisnicima iz proračuna koji im nije nadležan</t>
  </si>
  <si>
    <t>Pomoći temeljem prijenosa  EU sredstava</t>
  </si>
  <si>
    <t>Prihodi od imovine</t>
  </si>
  <si>
    <t>Prihodi od financijske imovine</t>
  </si>
  <si>
    <t xml:space="preserve">Prihodi po posebnim propisima </t>
  </si>
  <si>
    <t>Prihodi po posebnim propisima</t>
  </si>
  <si>
    <t>Prihodi od prodaje proizvedene robe i pružanja usluga i prihodi od donacija</t>
  </si>
  <si>
    <t xml:space="preserve">Prihodi ostvareni obavljanjem poslova na tržištu </t>
  </si>
  <si>
    <t>Donacije od pravnih i fizičkih osoba izvan opće države</t>
  </si>
  <si>
    <t xml:space="preserve">Prihodi iz proračuna </t>
  </si>
  <si>
    <t>Prihodi iz proračuna za financiranje redovne djelatnosti korisnika proračuna</t>
  </si>
  <si>
    <t>Prihodi iz HZZO-a na temelju ugovornih obveza</t>
  </si>
  <si>
    <t>Ostali prihodi</t>
  </si>
  <si>
    <t>Prihodi od prodaje proizvedene dugotrajne imovine</t>
  </si>
  <si>
    <t>Prihodi od prodaje građevinskih objekata</t>
  </si>
  <si>
    <t>Prihodi od prodaje prijevoznih sredstava</t>
  </si>
  <si>
    <t>UKUPNO PRIHODI</t>
  </si>
  <si>
    <t>Izvršenje prethodne godine</t>
  </si>
  <si>
    <t>Plan tekuće godine</t>
  </si>
  <si>
    <t>Izvršenje tekuće godine</t>
  </si>
  <si>
    <t>Ostvarenje /izvršenje prethodne godine</t>
  </si>
  <si>
    <t>Tekući plan</t>
  </si>
  <si>
    <t xml:space="preserve">Indeks </t>
  </si>
  <si>
    <t>Indeks</t>
  </si>
  <si>
    <t>Ostvarenje/izvršenje tekuće godine</t>
  </si>
  <si>
    <t>RASHODI I IZDACI</t>
  </si>
  <si>
    <t xml:space="preserve">PRIHODI I PRIMICI </t>
  </si>
  <si>
    <t>PO EKONOMSKOJ KLASIFIKACIJI</t>
  </si>
  <si>
    <t xml:space="preserve">Račun prihoda/primitka </t>
  </si>
  <si>
    <t>Naziv računa</t>
  </si>
  <si>
    <t xml:space="preserve">Sažetak Računa prihoda i rashoda </t>
  </si>
  <si>
    <t>IZVJEŠTAJ O IZVRŠENJU  FINANCIJSKOG PLANA NPB DR. IVAN BARBOT POPOVAČA  1.1.-30.6.2022.</t>
  </si>
  <si>
    <t>Tekuće donacije</t>
  </si>
  <si>
    <t>Prihodi od HZZO na temelju ugovornih obveza</t>
  </si>
  <si>
    <t>Prihodi od zateznih kamata</t>
  </si>
  <si>
    <t>Prihodi od dividendi</t>
  </si>
  <si>
    <t>Ostali prihodi od financijske imovine</t>
  </si>
  <si>
    <t>Prihodi od pruženih usluga</t>
  </si>
  <si>
    <t>Ostali prihodi za posebne namjene</t>
  </si>
  <si>
    <t>Stambeni objekti</t>
  </si>
  <si>
    <t>Osobni automobili</t>
  </si>
  <si>
    <t>Tekuće pomoći od HZMO, HZZ i HZZO</t>
  </si>
  <si>
    <t>Kapitalne donacije</t>
  </si>
  <si>
    <t>Tekuće pomoći od izvanproračunskog korisnika temeljem prijenosa EU sredstava</t>
  </si>
  <si>
    <t>Primici od prodaje dionica i udjela</t>
  </si>
  <si>
    <t>Prihodi od prodaje proizvoda i robe</t>
  </si>
  <si>
    <t>Prihodi iz nadležnog proračuna za financiranje rashoda poslovanja</t>
  </si>
  <si>
    <t>Prihodi iz nadležnog proračuna za financiranje za nabavu nefinancijske imovine</t>
  </si>
  <si>
    <t xml:space="preserve">Primici od financijske imovine i zaduživanja </t>
  </si>
  <si>
    <t>Primici od prodaje dionica i udjela u glavnici kreditnih i ostaliha financijskih institucija u javnom sektoru</t>
  </si>
  <si>
    <t>Dionice i udjeli u glavnici kreditnih institucija u javnom sektoru</t>
  </si>
  <si>
    <t>Plan 2022.</t>
  </si>
  <si>
    <t>6=5/2*100</t>
  </si>
  <si>
    <t>RASHODI ZA ZAPOSLENE</t>
  </si>
  <si>
    <t>Bruto plaće</t>
  </si>
  <si>
    <t>bruto plaće</t>
  </si>
  <si>
    <t>plaća u naravi</t>
  </si>
  <si>
    <t>prekovremeni rad</t>
  </si>
  <si>
    <t>posebni uvjeti rada</t>
  </si>
  <si>
    <t>Doprinosi na plaću</t>
  </si>
  <si>
    <t xml:space="preserve">doprinosi na plaću </t>
  </si>
  <si>
    <t>službena putovanja</t>
  </si>
  <si>
    <t>naknade za prijevoz</t>
  </si>
  <si>
    <t xml:space="preserve">stručno usavršavanje </t>
  </si>
  <si>
    <t>Uredski materijal i ostali materijalni rashodi</t>
  </si>
  <si>
    <t>Materijal i sirovine</t>
  </si>
  <si>
    <t>Energija</t>
  </si>
  <si>
    <t>Sitni inventar i auto gume</t>
  </si>
  <si>
    <t>Službena, radna i zaštitna odjeća i obuća</t>
  </si>
  <si>
    <t>Usluge telefona, pošte</t>
  </si>
  <si>
    <t>Usluge tekućeg  i inv. održavanja</t>
  </si>
  <si>
    <t>Usluge promidžbe i informiranja</t>
  </si>
  <si>
    <t>Komunalne usluge</t>
  </si>
  <si>
    <t>Zakupnine i najamnine i licence</t>
  </si>
  <si>
    <t>Zdravstvene usluge</t>
  </si>
  <si>
    <t>Intelektualne i osobne usluge</t>
  </si>
  <si>
    <t>Računalne usluge</t>
  </si>
  <si>
    <t>Ostale usluge</t>
  </si>
  <si>
    <t>premije osiguranja</t>
  </si>
  <si>
    <t>reprezentacija</t>
  </si>
  <si>
    <t>članarine</t>
  </si>
  <si>
    <t>upravne i adm. Pristojbe</t>
  </si>
  <si>
    <t>Troškovi sudskih postupaka</t>
  </si>
  <si>
    <t>rashodi za protokol i ostali rashodi</t>
  </si>
  <si>
    <t>MATERIJALNI RASHODI</t>
  </si>
  <si>
    <t>Kamate na kredite</t>
  </si>
  <si>
    <t>operativni leasing</t>
  </si>
  <si>
    <t>usluge banaka i platni promet</t>
  </si>
  <si>
    <t>zatezne kamate</t>
  </si>
  <si>
    <t>RASHODI ZA NABAVU OPREME</t>
  </si>
  <si>
    <t>Rashodi za nabavu opreme</t>
  </si>
  <si>
    <t>Uredska oprema i namješaj</t>
  </si>
  <si>
    <t>Komunikacijska oprema</t>
  </si>
  <si>
    <t>Oprema za održavanje i zaštitu</t>
  </si>
  <si>
    <t>Medicinska i laboratorijska oprema</t>
  </si>
  <si>
    <t>Instrumenti,uređaji i strojevi</t>
  </si>
  <si>
    <t>Sportska i glazbena oprema</t>
  </si>
  <si>
    <t>Uređaji,oprema i strojevi za ostale namjene</t>
  </si>
  <si>
    <t>Dodatna ulaganja</t>
  </si>
  <si>
    <t>Dodatna ulaganja na građ. objektima</t>
  </si>
  <si>
    <t>Dodatna ulaganja na prijevoznim sredstvima</t>
  </si>
  <si>
    <t>Dodatna ulaganja za ostalu nef. imovinu</t>
  </si>
  <si>
    <t>Manjak prihoda za pokriti</t>
  </si>
  <si>
    <t>Račun</t>
  </si>
  <si>
    <t>Ostvarenje/izvršenje prethodne godine</t>
  </si>
  <si>
    <t>Plan 2022</t>
  </si>
  <si>
    <t>Ostvarenje /izvršenje tekuće godine</t>
  </si>
  <si>
    <t>Naknade građanima i kućanstvima u novcu</t>
  </si>
  <si>
    <t>Izdaci za financijsku imovinu i otplate zajmova</t>
  </si>
  <si>
    <t>Izdaci za otplatu glavnice primljenih kredita i zajmova</t>
  </si>
  <si>
    <t>Otplata glavniceprimljenih kredita i zajmove od kreditnih i ostalih financ. Inst. Izvan javnog sektora</t>
  </si>
  <si>
    <t>Otplata glavnice primljenih kredita i zajmove od kreditnih i ostalih financ. Inst. Izvan javnog sektora</t>
  </si>
  <si>
    <t>Materijal i dijelovi za tek. i inv. održavanje</t>
  </si>
  <si>
    <t>Financijski rashodi</t>
  </si>
  <si>
    <t>UKUPNO RASHODI</t>
  </si>
  <si>
    <t>NEUROPSIHIJATRIJSKA BOLNICA DR.I.BARBOT POPOVAČA</t>
  </si>
  <si>
    <t>01.01.-30.6.2022.</t>
  </si>
  <si>
    <t>BROJ</t>
  </si>
  <si>
    <t>POZICIJA</t>
  </si>
  <si>
    <t>KONTA</t>
  </si>
  <si>
    <t>VRSTA RASHODA / IZDATAKA</t>
  </si>
  <si>
    <t>PLAN 2022</t>
  </si>
  <si>
    <t>IZVRŠENJE</t>
  </si>
  <si>
    <t>INDEKS</t>
  </si>
  <si>
    <t>Korisnik</t>
  </si>
  <si>
    <t>29236</t>
  </si>
  <si>
    <t>Program</t>
  </si>
  <si>
    <t>1001</t>
  </si>
  <si>
    <t>Program javnih potreba u zdravstvu</t>
  </si>
  <si>
    <t>Aktivnost</t>
  </si>
  <si>
    <t>A100001</t>
  </si>
  <si>
    <t>Izvor</t>
  </si>
  <si>
    <t>OPĆI PRIHODI I PRIMICI - ŽUPANIJA</t>
  </si>
  <si>
    <t>1.1.</t>
  </si>
  <si>
    <t>Rashodi poslovanja</t>
  </si>
  <si>
    <t>Materijalni rashodi</t>
  </si>
  <si>
    <t>uredski materijal o ostali materijalni rashodi</t>
  </si>
  <si>
    <t>materijal i sirovine</t>
  </si>
  <si>
    <t>A100008</t>
  </si>
  <si>
    <t>Program psiho i socioterapije branitelja oboljelih od PTSP-a i čl.obitelji</t>
  </si>
  <si>
    <t>Rashodi za zaposlene</t>
  </si>
  <si>
    <t>Plaće (Bruto)</t>
  </si>
  <si>
    <t>Plaće za redovan rad</t>
  </si>
  <si>
    <t>Doprinosi na plaće</t>
  </si>
  <si>
    <t>Doprinosi za obvezno zdravstveno osiguranje</t>
  </si>
  <si>
    <t>1002</t>
  </si>
  <si>
    <t>Minimalni financijski standard- zdravstvo</t>
  </si>
  <si>
    <t>Financiranje održavanja zdravstvenih ustanova</t>
  </si>
  <si>
    <t>OPĆI PRIHODI ZDRAVSTVO - ŽUPANIJA</t>
  </si>
  <si>
    <t>1.6.</t>
  </si>
  <si>
    <t>Usluge tekućeg i investicijskog održavanja</t>
  </si>
  <si>
    <t>K100002</t>
  </si>
  <si>
    <t>materijalni rashodi</t>
  </si>
  <si>
    <t>Uredski materijal</t>
  </si>
  <si>
    <t>Materijal i dijelovi za tekuće održavanje</t>
  </si>
  <si>
    <t>Sitni inventar</t>
  </si>
  <si>
    <t>Kapitalni projekt</t>
  </si>
  <si>
    <t>Financiranje ulaganja u zdravstvene ustanove</t>
  </si>
  <si>
    <t>OPĆI PRIHODI ZDRAVSTVO</t>
  </si>
  <si>
    <t>Rashodi za nabavu nefinancijske imovine</t>
  </si>
  <si>
    <t>Rashodi za nabavu proizvedene dugotrajne imovine</t>
  </si>
  <si>
    <t>POMOĆI - MINISTARSTVO ZDRAVSTVA</t>
  </si>
  <si>
    <t>5.2.11.</t>
  </si>
  <si>
    <t>Plaće (bruto)</t>
  </si>
  <si>
    <t>Doprinosi za obvezno osiguranje</t>
  </si>
  <si>
    <t>1003</t>
  </si>
  <si>
    <t>Redovna djelatnost-zdravstvene ustanove</t>
  </si>
  <si>
    <t>VLASTITI PRIHODI-PK (kantina, kuhinja)</t>
  </si>
  <si>
    <t>Namirnice-topli obrok</t>
  </si>
  <si>
    <t>ostali financijski rashodi</t>
  </si>
  <si>
    <t>Zatezne kamate</t>
  </si>
  <si>
    <t>Prijevozna sredstva u cestovnom prometu</t>
  </si>
  <si>
    <t>Otplata glavnice primljenog kredita od tuz. kred.inst.</t>
  </si>
  <si>
    <t>PRIHODI ZA POSEBNE NAMJENE HZZO-PK</t>
  </si>
  <si>
    <t>Plaće u naravi</t>
  </si>
  <si>
    <t>Plaće za prekovremeni rad</t>
  </si>
  <si>
    <t>Plaće za posebne uvjete rada</t>
  </si>
  <si>
    <t>Doprinosi za obvezno osiguranje u slučaju nezap.</t>
  </si>
  <si>
    <t>Službena putovanja</t>
  </si>
  <si>
    <t>Naknade za prijevoz, za rad na terenu i odvojeni život</t>
  </si>
  <si>
    <t>Stručno usavršavanje zaposlenika</t>
  </si>
  <si>
    <t>Materijal i dijelovi za tekuće i investicijsko održavanje</t>
  </si>
  <si>
    <t>Usluge telefona, pošte i prijevoza</t>
  </si>
  <si>
    <t>Zakupnine i najamnine</t>
  </si>
  <si>
    <t>Zdravstvene i veterinarske usluge</t>
  </si>
  <si>
    <t>Naknade troškova osobama izvan radnog odnosa</t>
  </si>
  <si>
    <t>Premije osiguranja</t>
  </si>
  <si>
    <t>Reprezentacija</t>
  </si>
  <si>
    <t xml:space="preserve">Članarine </t>
  </si>
  <si>
    <t>Upravne i admini. pristojbe</t>
  </si>
  <si>
    <t>Kamate na primljene kredite i zajmove</t>
  </si>
  <si>
    <t>Kamate na primljene kredite</t>
  </si>
  <si>
    <t>Bankarske usluge i usluge platnog prometa</t>
  </si>
  <si>
    <t>Naknade građanima i kućanstvima na temelju osiguranja i druge naknade</t>
  </si>
  <si>
    <t>Ostale naknade građanima i kućanstvima iz proračuna</t>
  </si>
  <si>
    <t>Ostale naknade iz proračuna</t>
  </si>
  <si>
    <t>Uredska oprema i namještaj</t>
  </si>
  <si>
    <t>Instrumenti, uređaji i strojevi</t>
  </si>
  <si>
    <t>Uređaji, strojevi i oprema za ostale namjene</t>
  </si>
  <si>
    <t>Računalni programi</t>
  </si>
  <si>
    <t>Rashodi za dodatna ulaganja na nefinancijskoj imovini</t>
  </si>
  <si>
    <t>Dodatna ulaganja na građevinskim objektima</t>
  </si>
  <si>
    <t>Dodatna ulaganja za ostalu nefinancijsku imovinu</t>
  </si>
  <si>
    <t>TEKUĆE DONACIJE-PK</t>
  </si>
  <si>
    <t>PRIHODI OD PRODAJE NEFINANCIJSKE IMOVINE-PK (stanovi)</t>
  </si>
  <si>
    <t>Postojenja i oprema</t>
  </si>
  <si>
    <t>POMOĆI -HZZ-PK</t>
  </si>
  <si>
    <t>Plaće za zaposlene</t>
  </si>
  <si>
    <t>KAPITALNE DONACIJE - PK</t>
  </si>
  <si>
    <t>Uredski namještaj</t>
  </si>
  <si>
    <t>Radio i TV prijemnici</t>
  </si>
  <si>
    <t>Medicinska oprema</t>
  </si>
  <si>
    <t>POMOĆI - PK</t>
  </si>
  <si>
    <t>rashodi za zaposlene</t>
  </si>
  <si>
    <t>plaće (bruto)</t>
  </si>
  <si>
    <t>doprinosi na plaće</t>
  </si>
  <si>
    <t>Manjak prihoda</t>
  </si>
  <si>
    <t>Kamate na oročena sredstva i depozite po viđenju</t>
  </si>
  <si>
    <t xml:space="preserve">naknade za rad predstav. tijela </t>
  </si>
  <si>
    <t>Tekući plan                1-6/2022</t>
  </si>
  <si>
    <t>7=5/4*100</t>
  </si>
  <si>
    <t>Sufinanciranje Doma za psihički bolesne odrasle osobe Petrinja</t>
  </si>
  <si>
    <t>Izolacijska jedinica za potrebe SMŽ</t>
  </si>
  <si>
    <t>Uredski materijal i ostali mat. rashodi</t>
  </si>
  <si>
    <t xml:space="preserve">Službena, radna i zaštitna odjeća </t>
  </si>
  <si>
    <t>3.1.1.</t>
  </si>
  <si>
    <t>4.3.1.</t>
  </si>
  <si>
    <t>6.1.1.</t>
  </si>
  <si>
    <t>7.1.1.</t>
  </si>
  <si>
    <t>5.2.1.</t>
  </si>
  <si>
    <t>6.2.1.</t>
  </si>
  <si>
    <t>5.2.2.</t>
  </si>
  <si>
    <t>Zdravstvo-specijalna bolnica</t>
  </si>
  <si>
    <t>IZVRŠENJE FINANCIJSKOG PLANA PO  AKTIVNOSTIMA, PROGRAMIMA I IZVORIMA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</si>
</sst>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41A]d\.\ mmmm\ yyyy\."/>
    <numFmt numFmtId="179" formatCode="#,##0_ ;\-#,##0\ "/>
    <numFmt numFmtId="180" formatCode="#,##0.00_ ;\-#,##0.00\ "/>
    <numFmt numFmtId="181" formatCode="dd/mm/yyyy"/>
    <numFmt numFmtId="182" formatCode="dd/mm/yy"/>
  </numFmts>
  <fonts count="68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indexed="8"/>
      <name val="MS Sans Serif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1"/>
      <color rgb="FFFFFFFF"/>
      <name val="Calibri"/>
      <family val="2"/>
    </font>
  </fonts>
  <fills count="5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282894"/>
        <bgColor indexed="64"/>
      </patternFill>
    </fill>
    <fill>
      <patternFill patternType="solid">
        <fgColor rgb="FF5050A8"/>
        <bgColor indexed="64"/>
      </patternFill>
    </fill>
    <fill>
      <patternFill patternType="solid">
        <fgColor rgb="FF6464B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21" fillId="0" borderId="0">
      <alignment/>
      <protection/>
    </xf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17" fillId="34" borderId="7" applyNumberFormat="0" applyAlignment="0" applyProtection="0"/>
    <xf numFmtId="0" fontId="50" fillId="42" borderId="8" applyNumberFormat="0" applyAlignment="0" applyProtection="0"/>
    <xf numFmtId="0" fontId="15" fillId="0" borderId="9" applyNumberFormat="0" applyFill="0" applyAlignment="0" applyProtection="0"/>
    <xf numFmtId="0" fontId="51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4" fillId="0" borderId="12" applyNumberFormat="0" applyFill="0" applyAlignment="0" applyProtection="0"/>
    <xf numFmtId="0" fontId="54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5" fillId="44" borderId="0" applyNumberFormat="0" applyBorder="0" applyAlignment="0" applyProtection="0"/>
    <xf numFmtId="0" fontId="48" fillId="0" borderId="0">
      <alignment/>
      <protection/>
    </xf>
    <xf numFmtId="0" fontId="21" fillId="0" borderId="0">
      <alignment/>
      <protection/>
    </xf>
    <xf numFmtId="9" fontId="1" fillId="0" borderId="0" applyFont="0" applyFill="0" applyBorder="0" applyAlignment="0" applyProtection="0"/>
    <xf numFmtId="0" fontId="56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7" fillId="45" borderId="14" applyNumberFormat="0" applyAlignment="0" applyProtection="0"/>
    <xf numFmtId="0" fontId="5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9" fillId="0" borderId="16" applyNumberFormat="0" applyFill="0" applyAlignment="0" applyProtection="0"/>
    <xf numFmtId="0" fontId="60" fillId="46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02">
    <xf numFmtId="0" fontId="0" fillId="0" borderId="0" xfId="0" applyNumberForma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3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3" fillId="0" borderId="17" xfId="0" applyFont="1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Font="1" applyBorder="1" applyAlignment="1">
      <alignment horizontal="center" vertical="center" wrapText="1"/>
    </xf>
    <xf numFmtId="3" fontId="24" fillId="0" borderId="0" xfId="0" applyNumberFormat="1" applyFont="1" applyFill="1" applyBorder="1" applyAlignment="1" applyProtection="1">
      <alignment/>
      <protection/>
    </xf>
    <xf numFmtId="0" fontId="61" fillId="0" borderId="0" xfId="0" applyNumberFormat="1" applyFont="1" applyFill="1" applyBorder="1" applyAlignment="1" applyProtection="1">
      <alignment/>
      <protection/>
    </xf>
    <xf numFmtId="0" fontId="62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right"/>
      <protection/>
    </xf>
    <xf numFmtId="0" fontId="39" fillId="0" borderId="0" xfId="0" applyNumberFormat="1" applyFont="1" applyFill="1" applyBorder="1" applyAlignment="1" applyProtection="1">
      <alignment/>
      <protection/>
    </xf>
    <xf numFmtId="0" fontId="40" fillId="0" borderId="18" xfId="0" applyNumberFormat="1" applyFont="1" applyFill="1" applyBorder="1" applyAlignment="1" applyProtection="1">
      <alignment horizontal="center" wrapText="1"/>
      <protection/>
    </xf>
    <xf numFmtId="0" fontId="40" fillId="0" borderId="18" xfId="0" applyNumberFormat="1" applyFont="1" applyFill="1" applyBorder="1" applyAlignment="1" applyProtection="1">
      <alignment horizontal="center" vertical="center" wrapText="1"/>
      <protection/>
    </xf>
    <xf numFmtId="0" fontId="41" fillId="7" borderId="19" xfId="0" applyNumberFormat="1" applyFont="1" applyFill="1" applyBorder="1" applyAlignment="1" applyProtection="1">
      <alignment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40" fillId="0" borderId="20" xfId="0" applyFont="1" applyBorder="1" applyAlignment="1" quotePrefix="1">
      <alignment horizontal="left" wrapText="1"/>
    </xf>
    <xf numFmtId="0" fontId="40" fillId="0" borderId="19" xfId="0" applyFont="1" applyBorder="1" applyAlignment="1" quotePrefix="1">
      <alignment horizontal="left" wrapText="1"/>
    </xf>
    <xf numFmtId="0" fontId="40" fillId="0" borderId="19" xfId="0" applyFont="1" applyBorder="1" applyAlignment="1" quotePrefix="1">
      <alignment horizontal="center" wrapText="1"/>
    </xf>
    <xf numFmtId="0" fontId="40" fillId="0" borderId="19" xfId="0" applyNumberFormat="1" applyFont="1" applyFill="1" applyBorder="1" applyAlignment="1" applyProtection="1" quotePrefix="1">
      <alignment horizontal="left"/>
      <protection/>
    </xf>
    <xf numFmtId="3" fontId="40" fillId="7" borderId="18" xfId="0" applyNumberFormat="1" applyFont="1" applyFill="1" applyBorder="1" applyAlignment="1">
      <alignment horizontal="right"/>
    </xf>
    <xf numFmtId="3" fontId="40" fillId="0" borderId="18" xfId="0" applyNumberFormat="1" applyFont="1" applyFill="1" applyBorder="1" applyAlignment="1">
      <alignment horizontal="right"/>
    </xf>
    <xf numFmtId="0" fontId="42" fillId="7" borderId="20" xfId="0" applyFont="1" applyFill="1" applyBorder="1" applyAlignment="1">
      <alignment horizontal="left"/>
    </xf>
    <xf numFmtId="3" fontId="40" fillId="0" borderId="18" xfId="0" applyNumberFormat="1" applyFont="1" applyBorder="1" applyAlignment="1">
      <alignment horizontal="right"/>
    </xf>
    <xf numFmtId="3" fontId="40" fillId="7" borderId="18" xfId="0" applyNumberFormat="1" applyFont="1" applyFill="1" applyBorder="1" applyAlignment="1" applyProtection="1">
      <alignment horizontal="right" wrapText="1"/>
      <protection/>
    </xf>
    <xf numFmtId="3" fontId="40" fillId="47" borderId="20" xfId="0" applyNumberFormat="1" applyFont="1" applyFill="1" applyBorder="1" applyAlignment="1" quotePrefix="1">
      <alignment horizontal="right"/>
    </xf>
    <xf numFmtId="3" fontId="40" fillId="47" borderId="18" xfId="0" applyNumberFormat="1" applyFont="1" applyFill="1" applyBorder="1" applyAlignment="1" applyProtection="1">
      <alignment horizontal="right" wrapText="1"/>
      <protection/>
    </xf>
    <xf numFmtId="3" fontId="40" fillId="7" borderId="20" xfId="0" applyNumberFormat="1" applyFont="1" applyFill="1" applyBorder="1" applyAlignment="1" quotePrefix="1">
      <alignment horizontal="right"/>
    </xf>
    <xf numFmtId="0" fontId="40" fillId="0" borderId="0" xfId="0" applyNumberFormat="1" applyFont="1" applyFill="1" applyBorder="1" applyAlignment="1" applyProtection="1" quotePrefix="1">
      <alignment horizontal="left" wrapText="1"/>
      <protection/>
    </xf>
    <xf numFmtId="3" fontId="40" fillId="48" borderId="18" xfId="0" applyNumberFormat="1" applyFont="1" applyFill="1" applyBorder="1" applyAlignment="1">
      <alignment horizontal="right"/>
    </xf>
    <xf numFmtId="0" fontId="27" fillId="0" borderId="0" xfId="62" applyFont="1" applyBorder="1" applyAlignment="1">
      <alignment/>
      <protection/>
    </xf>
    <xf numFmtId="0" fontId="27" fillId="0" borderId="0" xfId="62" applyFont="1" applyBorder="1" applyAlignment="1">
      <alignment horizontal="center"/>
      <protection/>
    </xf>
    <xf numFmtId="0" fontId="27" fillId="0" borderId="18" xfId="87" applyFont="1" applyBorder="1" applyAlignment="1">
      <alignment horizontal="center" vertical="center" wrapText="1"/>
      <protection/>
    </xf>
    <xf numFmtId="0" fontId="3" fillId="0" borderId="18" xfId="87" applyFont="1" applyBorder="1" applyAlignment="1">
      <alignment horizontal="center" vertical="center"/>
      <protection/>
    </xf>
    <xf numFmtId="0" fontId="3" fillId="0" borderId="18" xfId="87" applyFont="1" applyBorder="1" applyAlignment="1">
      <alignment horizontal="center"/>
      <protection/>
    </xf>
    <xf numFmtId="0" fontId="20" fillId="0" borderId="18" xfId="62" applyFont="1" applyBorder="1" applyAlignment="1">
      <alignment horizontal="center" vertical="center" wrapText="1"/>
      <protection/>
    </xf>
    <xf numFmtId="0" fontId="28" fillId="0" borderId="18" xfId="87" applyFont="1" applyBorder="1" applyAlignment="1">
      <alignment horizontal="left" vertical="center" wrapText="1"/>
      <protection/>
    </xf>
    <xf numFmtId="0" fontId="28" fillId="0" borderId="18" xfId="87" applyFont="1" applyFill="1" applyBorder="1" applyAlignment="1">
      <alignment vertical="center" wrapText="1"/>
      <protection/>
    </xf>
    <xf numFmtId="3" fontId="20" fillId="0" borderId="18" xfId="87" applyNumberFormat="1" applyFont="1" applyBorder="1" applyAlignment="1">
      <alignment vertical="center" wrapText="1"/>
      <protection/>
    </xf>
    <xf numFmtId="0" fontId="28" fillId="0" borderId="18" xfId="87" applyFont="1" applyBorder="1" applyAlignment="1">
      <alignment horizontal="center" vertical="center" wrapText="1"/>
      <protection/>
    </xf>
    <xf numFmtId="0" fontId="3" fillId="0" borderId="18" xfId="62" applyFont="1" applyBorder="1" applyAlignment="1">
      <alignment horizontal="center" vertical="center" wrapText="1"/>
      <protection/>
    </xf>
    <xf numFmtId="49" fontId="27" fillId="0" borderId="18" xfId="0" applyNumberFormat="1" applyFont="1" applyFill="1" applyBorder="1" applyAlignment="1" applyProtection="1">
      <alignment horizontal="left" vertical="top" wrapText="1"/>
      <protection hidden="1"/>
    </xf>
    <xf numFmtId="49" fontId="27" fillId="0" borderId="18" xfId="0" applyNumberFormat="1" applyFont="1" applyFill="1" applyBorder="1" applyAlignment="1" applyProtection="1">
      <alignment horizontal="left" vertical="top" wrapText="1" shrinkToFit="1"/>
      <protection hidden="1"/>
    </xf>
    <xf numFmtId="0" fontId="27" fillId="0" borderId="18" xfId="87" applyFont="1" applyFill="1" applyBorder="1" applyAlignment="1">
      <alignment vertical="center" wrapText="1"/>
      <protection/>
    </xf>
    <xf numFmtId="0" fontId="28" fillId="0" borderId="18" xfId="87" applyFont="1" applyBorder="1" applyAlignment="1">
      <alignment horizontal="center" vertical="top" wrapText="1"/>
      <protection/>
    </xf>
    <xf numFmtId="0" fontId="28" fillId="0" borderId="18" xfId="87" applyFont="1" applyFill="1" applyBorder="1" applyAlignment="1">
      <alignment vertical="top" wrapText="1"/>
      <protection/>
    </xf>
    <xf numFmtId="0" fontId="27" fillId="0" borderId="18" xfId="87" applyFont="1" applyBorder="1" applyAlignment="1">
      <alignment horizontal="center" vertical="top" wrapText="1"/>
      <protection/>
    </xf>
    <xf numFmtId="0" fontId="28" fillId="0" borderId="18" xfId="87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27" fillId="0" borderId="0" xfId="0" applyFont="1" applyAlignment="1">
      <alignment/>
    </xf>
    <xf numFmtId="3" fontId="27" fillId="0" borderId="0" xfId="0" applyNumberFormat="1" applyFont="1" applyAlignment="1">
      <alignment/>
    </xf>
    <xf numFmtId="0" fontId="43" fillId="0" borderId="0" xfId="0" applyNumberFormat="1" applyFont="1" applyFill="1" applyBorder="1" applyAlignment="1" applyProtection="1">
      <alignment horizontal="center" vertical="center" wrapText="1"/>
      <protection/>
    </xf>
    <xf numFmtId="49" fontId="27" fillId="0" borderId="0" xfId="0" applyNumberFormat="1" applyFont="1" applyFill="1" applyBorder="1" applyAlignment="1" applyProtection="1">
      <alignment horizontal="left" vertical="top" wrapText="1"/>
      <protection hidden="1"/>
    </xf>
    <xf numFmtId="4" fontId="20" fillId="0" borderId="18" xfId="87" applyNumberFormat="1" applyFont="1" applyBorder="1" applyAlignment="1">
      <alignment vertical="center" wrapText="1"/>
      <protection/>
    </xf>
    <xf numFmtId="4" fontId="3" fillId="0" borderId="18" xfId="87" applyNumberFormat="1" applyFont="1" applyBorder="1" applyAlignment="1">
      <alignment vertical="center" wrapText="1"/>
      <protection/>
    </xf>
    <xf numFmtId="4" fontId="3" fillId="0" borderId="18" xfId="87" applyNumberFormat="1" applyFont="1" applyBorder="1" applyAlignment="1">
      <alignment vertical="top" wrapText="1"/>
      <protection/>
    </xf>
    <xf numFmtId="49" fontId="28" fillId="0" borderId="18" xfId="0" applyNumberFormat="1" applyFont="1" applyFill="1" applyBorder="1" applyAlignment="1" applyProtection="1">
      <alignment horizontal="left" vertical="top" wrapText="1"/>
      <protection hidden="1"/>
    </xf>
    <xf numFmtId="49" fontId="28" fillId="0" borderId="18" xfId="0" applyNumberFormat="1" applyFont="1" applyFill="1" applyBorder="1" applyAlignment="1" applyProtection="1">
      <alignment horizontal="left" vertical="top" wrapText="1" shrinkToFit="1"/>
      <protection hidden="1"/>
    </xf>
    <xf numFmtId="4" fontId="20" fillId="0" borderId="18" xfId="87" applyNumberFormat="1" applyFont="1" applyBorder="1" applyAlignment="1">
      <alignment vertical="top" wrapText="1"/>
      <protection/>
    </xf>
    <xf numFmtId="4" fontId="20" fillId="48" borderId="18" xfId="87" applyNumberFormat="1" applyFont="1" applyFill="1" applyBorder="1" applyAlignment="1">
      <alignment vertical="center" wrapText="1"/>
      <protection/>
    </xf>
    <xf numFmtId="3" fontId="0" fillId="0" borderId="0" xfId="0" applyNumberForma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7" fillId="49" borderId="21" xfId="0" applyFont="1" applyFill="1" applyBorder="1" applyAlignment="1">
      <alignment horizontal="center" vertical="center"/>
    </xf>
    <xf numFmtId="0" fontId="27" fillId="49" borderId="21" xfId="0" applyFont="1" applyFill="1" applyBorder="1" applyAlignment="1">
      <alignment vertical="center"/>
    </xf>
    <xf numFmtId="0" fontId="27" fillId="49" borderId="21" xfId="0" applyFont="1" applyFill="1" applyBorder="1" applyAlignment="1">
      <alignment vertical="center" wrapText="1"/>
    </xf>
    <xf numFmtId="0" fontId="27" fillId="49" borderId="21" xfId="0" applyFont="1" applyFill="1" applyBorder="1" applyAlignment="1">
      <alignment horizontal="center" vertical="center" wrapText="1"/>
    </xf>
    <xf numFmtId="0" fontId="27" fillId="49" borderId="21" xfId="0" applyFont="1" applyFill="1" applyBorder="1" applyAlignment="1">
      <alignment vertical="top" wrapText="1"/>
    </xf>
    <xf numFmtId="0" fontId="27" fillId="49" borderId="21" xfId="0" applyFont="1" applyFill="1" applyBorder="1" applyAlignment="1">
      <alignment horizontal="center" vertical="top" wrapText="1"/>
    </xf>
    <xf numFmtId="4" fontId="27" fillId="49" borderId="21" xfId="0" applyNumberFormat="1" applyFont="1" applyFill="1" applyBorder="1" applyAlignment="1">
      <alignment horizontal="right" vertical="center" wrapText="1"/>
    </xf>
    <xf numFmtId="4" fontId="27" fillId="49" borderId="21" xfId="0" applyNumberFormat="1" applyFont="1" applyFill="1" applyBorder="1" applyAlignment="1">
      <alignment horizontal="right" vertical="center"/>
    </xf>
    <xf numFmtId="4" fontId="27" fillId="49" borderId="21" xfId="0" applyNumberFormat="1" applyFont="1" applyFill="1" applyBorder="1" applyAlignment="1">
      <alignment horizontal="right" vertical="top" wrapText="1"/>
    </xf>
    <xf numFmtId="0" fontId="27" fillId="49" borderId="21" xfId="0" applyFont="1" applyFill="1" applyBorder="1" applyAlignment="1">
      <alignment horizontal="center" vertical="top"/>
    </xf>
    <xf numFmtId="4" fontId="27" fillId="49" borderId="21" xfId="0" applyNumberFormat="1" applyFont="1" applyFill="1" applyBorder="1" applyAlignment="1">
      <alignment horizontal="right" vertical="top"/>
    </xf>
    <xf numFmtId="3" fontId="27" fillId="49" borderId="21" xfId="0" applyNumberFormat="1" applyFont="1" applyFill="1" applyBorder="1" applyAlignment="1">
      <alignment horizontal="center" vertical="center" wrapText="1"/>
    </xf>
    <xf numFmtId="0" fontId="27" fillId="50" borderId="21" xfId="0" applyFont="1" applyFill="1" applyBorder="1" applyAlignment="1">
      <alignment horizontal="center" vertical="center"/>
    </xf>
    <xf numFmtId="0" fontId="27" fillId="50" borderId="21" xfId="0" applyFont="1" applyFill="1" applyBorder="1" applyAlignment="1">
      <alignment horizontal="left" vertical="center"/>
    </xf>
    <xf numFmtId="4" fontId="27" fillId="50" borderId="21" xfId="0" applyNumberFormat="1" applyFont="1" applyFill="1" applyBorder="1" applyAlignment="1">
      <alignment horizontal="right" vertical="center" wrapText="1"/>
    </xf>
    <xf numFmtId="0" fontId="0" fillId="12" borderId="0" xfId="0" applyNumberFormat="1" applyFill="1" applyBorder="1" applyAlignment="1" applyProtection="1">
      <alignment/>
      <protection/>
    </xf>
    <xf numFmtId="4" fontId="27" fillId="50" borderId="21" xfId="0" applyNumberFormat="1" applyFont="1" applyFill="1" applyBorder="1" applyAlignment="1">
      <alignment horizontal="right" vertical="center"/>
    </xf>
    <xf numFmtId="0" fontId="27" fillId="50" borderId="21" xfId="0" applyFont="1" applyFill="1" applyBorder="1" applyAlignment="1">
      <alignment vertical="center" wrapText="1"/>
    </xf>
    <xf numFmtId="0" fontId="27" fillId="50" borderId="21" xfId="0" applyFont="1" applyFill="1" applyBorder="1" applyAlignment="1">
      <alignment horizontal="center" vertical="center" wrapText="1"/>
    </xf>
    <xf numFmtId="0" fontId="28" fillId="50" borderId="21" xfId="0" applyFont="1" applyFill="1" applyBorder="1" applyAlignment="1">
      <alignment horizontal="center" vertical="top" wrapText="1"/>
    </xf>
    <xf numFmtId="0" fontId="28" fillId="50" borderId="21" xfId="0" applyFont="1" applyFill="1" applyBorder="1" applyAlignment="1">
      <alignment vertical="top" wrapText="1"/>
    </xf>
    <xf numFmtId="4" fontId="28" fillId="50" borderId="21" xfId="0" applyNumberFormat="1" applyFont="1" applyFill="1" applyBorder="1" applyAlignment="1">
      <alignment horizontal="right" vertical="top" wrapText="1"/>
    </xf>
    <xf numFmtId="4" fontId="28" fillId="50" borderId="21" xfId="0" applyNumberFormat="1" applyFont="1" applyFill="1" applyBorder="1" applyAlignment="1">
      <alignment horizontal="right" vertical="center"/>
    </xf>
    <xf numFmtId="4" fontId="28" fillId="50" borderId="21" xfId="0" applyNumberFormat="1" applyFont="1" applyFill="1" applyBorder="1" applyAlignment="1">
      <alignment horizontal="right" vertical="center" wrapText="1"/>
    </xf>
    <xf numFmtId="0" fontId="0" fillId="48" borderId="0" xfId="0" applyNumberFormat="1" applyFill="1" applyBorder="1" applyAlignment="1" applyProtection="1">
      <alignment/>
      <protection/>
    </xf>
    <xf numFmtId="0" fontId="63" fillId="0" borderId="0" xfId="0" applyFont="1" applyAlignment="1">
      <alignment/>
    </xf>
    <xf numFmtId="0" fontId="63" fillId="0" borderId="0" xfId="0" applyFont="1" applyAlignment="1">
      <alignment horizontal="center"/>
    </xf>
    <xf numFmtId="0" fontId="64" fillId="0" borderId="0" xfId="0" applyFont="1" applyAlignment="1">
      <alignment/>
    </xf>
    <xf numFmtId="0" fontId="65" fillId="0" borderId="0" xfId="0" applyFont="1" applyAlignment="1">
      <alignment wrapText="1"/>
    </xf>
    <xf numFmtId="0" fontId="65" fillId="0" borderId="0" xfId="0" applyFont="1" applyAlignment="1">
      <alignment horizontal="left" wrapText="1"/>
    </xf>
    <xf numFmtId="4" fontId="65" fillId="0" borderId="0" xfId="0" applyNumberFormat="1" applyFont="1" applyAlignment="1">
      <alignment wrapText="1"/>
    </xf>
    <xf numFmtId="0" fontId="66" fillId="0" borderId="0" xfId="0" applyFont="1" applyAlignment="1">
      <alignment wrapText="1"/>
    </xf>
    <xf numFmtId="0" fontId="66" fillId="0" borderId="0" xfId="0" applyFont="1" applyAlignment="1">
      <alignment horizontal="left" wrapText="1"/>
    </xf>
    <xf numFmtId="4" fontId="66" fillId="0" borderId="0" xfId="0" applyNumberFormat="1" applyFont="1" applyAlignment="1">
      <alignment wrapText="1"/>
    </xf>
    <xf numFmtId="4" fontId="66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27" fillId="49" borderId="21" xfId="0" applyNumberFormat="1" applyFont="1" applyFill="1" applyBorder="1" applyAlignment="1">
      <alignment vertical="center" wrapText="1"/>
    </xf>
    <xf numFmtId="0" fontId="67" fillId="51" borderId="0" xfId="0" applyFont="1" applyFill="1" applyAlignment="1">
      <alignment wrapText="1"/>
    </xf>
    <xf numFmtId="0" fontId="67" fillId="51" borderId="0" xfId="0" applyFont="1" applyFill="1" applyAlignment="1" quotePrefix="1">
      <alignment wrapText="1"/>
    </xf>
    <xf numFmtId="4" fontId="67" fillId="51" borderId="0" xfId="0" applyNumberFormat="1" applyFont="1" applyFill="1" applyAlignment="1">
      <alignment/>
    </xf>
    <xf numFmtId="0" fontId="67" fillId="52" borderId="0" xfId="0" applyFont="1" applyFill="1" applyAlignment="1">
      <alignment wrapText="1"/>
    </xf>
    <xf numFmtId="0" fontId="67" fillId="52" borderId="0" xfId="0" applyFont="1" applyFill="1" applyAlignment="1" quotePrefix="1">
      <alignment wrapText="1"/>
    </xf>
    <xf numFmtId="4" fontId="67" fillId="52" borderId="0" xfId="0" applyNumberFormat="1" applyFont="1" applyFill="1" applyAlignment="1">
      <alignment/>
    </xf>
    <xf numFmtId="0" fontId="67" fillId="53" borderId="0" xfId="0" applyFont="1" applyFill="1" applyAlignment="1">
      <alignment wrapText="1"/>
    </xf>
    <xf numFmtId="0" fontId="67" fillId="53" borderId="0" xfId="0" applyFont="1" applyFill="1" applyAlignment="1" quotePrefix="1">
      <alignment wrapText="1"/>
    </xf>
    <xf numFmtId="4" fontId="67" fillId="53" borderId="0" xfId="0" applyNumberFormat="1" applyFont="1" applyFill="1" applyAlignment="1">
      <alignment/>
    </xf>
    <xf numFmtId="0" fontId="59" fillId="54" borderId="0" xfId="0" applyFont="1" applyFill="1" applyAlignment="1">
      <alignment wrapText="1"/>
    </xf>
    <xf numFmtId="0" fontId="59" fillId="54" borderId="0" xfId="0" applyFont="1" applyFill="1" applyAlignment="1" quotePrefix="1">
      <alignment wrapText="1"/>
    </xf>
    <xf numFmtId="4" fontId="59" fillId="54" borderId="0" xfId="0" applyNumberFormat="1" applyFont="1" applyFill="1" applyAlignment="1">
      <alignment/>
    </xf>
    <xf numFmtId="0" fontId="59" fillId="0" borderId="0" xfId="0" applyFont="1" applyAlignment="1">
      <alignment wrapText="1"/>
    </xf>
    <xf numFmtId="0" fontId="59" fillId="0" borderId="0" xfId="0" applyFont="1" applyAlignment="1">
      <alignment horizontal="left" wrapText="1"/>
    </xf>
    <xf numFmtId="4" fontId="59" fillId="0" borderId="0" xfId="0" applyNumberFormat="1" applyFont="1" applyAlignment="1">
      <alignment wrapText="1"/>
    </xf>
    <xf numFmtId="0" fontId="48" fillId="0" borderId="0" xfId="0" applyFont="1" applyAlignment="1">
      <alignment wrapText="1"/>
    </xf>
    <xf numFmtId="0" fontId="48" fillId="0" borderId="0" xfId="0" applyFont="1" applyAlignment="1">
      <alignment horizontal="left" wrapText="1"/>
    </xf>
    <xf numFmtId="4" fontId="48" fillId="0" borderId="0" xfId="0" applyNumberFormat="1" applyFont="1" applyAlignment="1">
      <alignment wrapText="1"/>
    </xf>
    <xf numFmtId="4" fontId="67" fillId="53" borderId="0" xfId="0" applyNumberFormat="1" applyFont="1" applyFill="1" applyAlignment="1">
      <alignment vertical="center"/>
    </xf>
    <xf numFmtId="0" fontId="67" fillId="53" borderId="0" xfId="0" applyFont="1" applyFill="1" applyAlignment="1" quotePrefix="1">
      <alignment vertical="center" wrapText="1"/>
    </xf>
    <xf numFmtId="0" fontId="67" fillId="53" borderId="0" xfId="0" applyFont="1" applyFill="1" applyAlignment="1">
      <alignment vertical="center" wrapText="1"/>
    </xf>
    <xf numFmtId="0" fontId="67" fillId="27" borderId="0" xfId="0" applyFont="1" applyFill="1" applyAlignment="1">
      <alignment wrapText="1"/>
    </xf>
    <xf numFmtId="0" fontId="67" fillId="27" borderId="0" xfId="0" applyFont="1" applyFill="1" applyAlignment="1" quotePrefix="1">
      <alignment wrapText="1"/>
    </xf>
    <xf numFmtId="4" fontId="67" fillId="27" borderId="0" xfId="0" applyNumberFormat="1" applyFont="1" applyFill="1" applyAlignment="1">
      <alignment/>
    </xf>
    <xf numFmtId="0" fontId="48" fillId="0" borderId="0" xfId="0" applyFont="1" applyAlignment="1">
      <alignment horizontal="left" vertical="center" wrapText="1"/>
    </xf>
    <xf numFmtId="4" fontId="48" fillId="0" borderId="0" xfId="0" applyNumberFormat="1" applyFont="1" applyAlignment="1">
      <alignment vertical="center" wrapText="1"/>
    </xf>
    <xf numFmtId="4" fontId="59" fillId="0" borderId="0" xfId="0" applyNumberFormat="1" applyFont="1" applyAlignment="1">
      <alignment vertical="center" wrapText="1"/>
    </xf>
    <xf numFmtId="0" fontId="30" fillId="0" borderId="0" xfId="0" applyFont="1" applyAlignment="1">
      <alignment/>
    </xf>
    <xf numFmtId="4" fontId="30" fillId="0" borderId="0" xfId="0" applyNumberFormat="1" applyFont="1" applyAlignment="1">
      <alignment/>
    </xf>
    <xf numFmtId="4" fontId="48" fillId="0" borderId="0" xfId="0" applyNumberFormat="1" applyFont="1" applyAlignment="1">
      <alignment/>
    </xf>
    <xf numFmtId="4" fontId="59" fillId="0" borderId="0" xfId="0" applyNumberFormat="1" applyFont="1" applyAlignment="1">
      <alignment/>
    </xf>
    <xf numFmtId="0" fontId="28" fillId="55" borderId="0" xfId="0" applyFont="1" applyFill="1" applyAlignment="1">
      <alignment wrapText="1"/>
    </xf>
    <xf numFmtId="0" fontId="28" fillId="55" borderId="0" xfId="0" applyFont="1" applyFill="1" applyAlignment="1" quotePrefix="1">
      <alignment wrapText="1"/>
    </xf>
    <xf numFmtId="4" fontId="28" fillId="55" borderId="0" xfId="0" applyNumberFormat="1" applyFont="1" applyFill="1" applyAlignment="1">
      <alignment/>
    </xf>
    <xf numFmtId="0" fontId="3" fillId="0" borderId="18" xfId="87" applyNumberFormat="1" applyFont="1" applyBorder="1" applyAlignment="1">
      <alignment horizontal="center" vertical="center"/>
      <protection/>
    </xf>
    <xf numFmtId="0" fontId="27" fillId="49" borderId="21" xfId="0" applyNumberFormat="1" applyFont="1" applyFill="1" applyBorder="1" applyAlignment="1">
      <alignment horizontal="center" vertical="center" wrapText="1"/>
    </xf>
    <xf numFmtId="0" fontId="27" fillId="50" borderId="21" xfId="0" applyFont="1" applyFill="1" applyBorder="1" applyAlignment="1">
      <alignment vertical="center"/>
    </xf>
    <xf numFmtId="0" fontId="48" fillId="0" borderId="0" xfId="0" applyFont="1" applyAlignment="1">
      <alignment vertical="center" wrapText="1"/>
    </xf>
    <xf numFmtId="0" fontId="59" fillId="0" borderId="0" xfId="0" applyFont="1" applyAlignment="1">
      <alignment horizontal="left" vertical="center" wrapText="1"/>
    </xf>
    <xf numFmtId="0" fontId="59" fillId="0" borderId="0" xfId="0" applyFont="1" applyAlignment="1">
      <alignment vertical="center" wrapText="1"/>
    </xf>
    <xf numFmtId="0" fontId="59" fillId="54" borderId="0" xfId="0" applyFont="1" applyFill="1" applyAlignment="1">
      <alignment vertical="center" wrapText="1"/>
    </xf>
    <xf numFmtId="0" fontId="59" fillId="54" borderId="0" xfId="0" applyFont="1" applyFill="1" applyAlignment="1" quotePrefix="1">
      <alignment vertical="center" wrapText="1"/>
    </xf>
    <xf numFmtId="4" fontId="59" fillId="54" borderId="0" xfId="0" applyNumberFormat="1" applyFont="1" applyFill="1" applyAlignment="1">
      <alignment vertical="center"/>
    </xf>
    <xf numFmtId="0" fontId="20" fillId="12" borderId="18" xfId="62" applyFont="1" applyFill="1" applyBorder="1" applyAlignment="1">
      <alignment horizontal="center" vertical="center" wrapText="1"/>
      <protection/>
    </xf>
    <xf numFmtId="0" fontId="28" fillId="12" borderId="18" xfId="87" applyFont="1" applyFill="1" applyBorder="1" applyAlignment="1">
      <alignment horizontal="left" vertical="center" wrapText="1"/>
      <protection/>
    </xf>
    <xf numFmtId="0" fontId="28" fillId="12" borderId="18" xfId="87" applyFont="1" applyFill="1" applyBorder="1" applyAlignment="1">
      <alignment vertical="center" wrapText="1"/>
      <protection/>
    </xf>
    <xf numFmtId="4" fontId="20" fillId="12" borderId="18" xfId="87" applyNumberFormat="1" applyFont="1" applyFill="1" applyBorder="1" applyAlignment="1">
      <alignment vertical="center" wrapText="1"/>
      <protection/>
    </xf>
    <xf numFmtId="0" fontId="28" fillId="12" borderId="18" xfId="87" applyFont="1" applyFill="1" applyBorder="1" applyAlignment="1">
      <alignment horizontal="center" vertical="center" wrapText="1"/>
      <protection/>
    </xf>
    <xf numFmtId="4" fontId="3" fillId="48" borderId="18" xfId="87" applyNumberFormat="1" applyFont="1" applyFill="1" applyBorder="1" applyAlignment="1">
      <alignment vertical="center" wrapText="1"/>
      <protection/>
    </xf>
    <xf numFmtId="0" fontId="47" fillId="0" borderId="0" xfId="0" applyNumberFormat="1" applyFont="1" applyFill="1" applyBorder="1" applyAlignment="1" applyProtection="1">
      <alignment wrapText="1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40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9" fillId="0" borderId="0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NumberFormat="1" applyFont="1" applyFill="1" applyBorder="1" applyAlignment="1" applyProtection="1">
      <alignment/>
      <protection/>
    </xf>
    <xf numFmtId="0" fontId="42" fillId="0" borderId="20" xfId="0" applyNumberFormat="1" applyFont="1" applyFill="1" applyBorder="1" applyAlignment="1" applyProtection="1">
      <alignment horizontal="left" wrapText="1"/>
      <protection/>
    </xf>
    <xf numFmtId="0" fontId="41" fillId="0" borderId="19" xfId="0" applyNumberFormat="1" applyFont="1" applyFill="1" applyBorder="1" applyAlignment="1" applyProtection="1">
      <alignment wrapText="1"/>
      <protection/>
    </xf>
    <xf numFmtId="0" fontId="42" fillId="7" borderId="20" xfId="0" applyNumberFormat="1" applyFont="1" applyFill="1" applyBorder="1" applyAlignment="1" applyProtection="1" quotePrefix="1">
      <alignment horizontal="left" wrapText="1"/>
      <protection/>
    </xf>
    <xf numFmtId="0" fontId="41" fillId="7" borderId="19" xfId="0" applyNumberFormat="1" applyFont="1" applyFill="1" applyBorder="1" applyAlignment="1" applyProtection="1">
      <alignment wrapText="1"/>
      <protection/>
    </xf>
    <xf numFmtId="0" fontId="42" fillId="0" borderId="20" xfId="0" applyNumberFormat="1" applyFont="1" applyFill="1" applyBorder="1" applyAlignment="1" applyProtection="1" quotePrefix="1">
      <alignment horizontal="left" wrapText="1"/>
      <protection/>
    </xf>
    <xf numFmtId="0" fontId="42" fillId="0" borderId="20" xfId="0" applyFont="1" applyBorder="1" applyAlignment="1" quotePrefix="1">
      <alignment horizontal="left"/>
    </xf>
    <xf numFmtId="0" fontId="41" fillId="0" borderId="19" xfId="0" applyNumberFormat="1" applyFont="1" applyFill="1" applyBorder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 horizontal="center" vertical="center" wrapText="1"/>
      <protection/>
    </xf>
    <xf numFmtId="0" fontId="40" fillId="47" borderId="20" xfId="0" applyNumberFormat="1" applyFont="1" applyFill="1" applyBorder="1" applyAlignment="1" applyProtection="1">
      <alignment horizontal="left" wrapText="1"/>
      <protection/>
    </xf>
    <xf numFmtId="0" fontId="40" fillId="47" borderId="19" xfId="0" applyNumberFormat="1" applyFont="1" applyFill="1" applyBorder="1" applyAlignment="1" applyProtection="1">
      <alignment horizontal="left" wrapText="1"/>
      <protection/>
    </xf>
    <xf numFmtId="0" fontId="40" fillId="47" borderId="22" xfId="0" applyNumberFormat="1" applyFont="1" applyFill="1" applyBorder="1" applyAlignment="1" applyProtection="1">
      <alignment horizontal="left" wrapText="1"/>
      <protection/>
    </xf>
    <xf numFmtId="0" fontId="40" fillId="7" borderId="20" xfId="0" applyNumberFormat="1" applyFont="1" applyFill="1" applyBorder="1" applyAlignment="1" applyProtection="1">
      <alignment horizontal="left" wrapText="1"/>
      <protection/>
    </xf>
    <xf numFmtId="0" fontId="40" fillId="7" borderId="19" xfId="0" applyNumberFormat="1" applyFont="1" applyFill="1" applyBorder="1" applyAlignment="1" applyProtection="1">
      <alignment horizontal="left" wrapText="1"/>
      <protection/>
    </xf>
    <xf numFmtId="0" fontId="40" fillId="7" borderId="22" xfId="0" applyNumberFormat="1" applyFont="1" applyFill="1" applyBorder="1" applyAlignment="1" applyProtection="1">
      <alignment horizontal="left" wrapText="1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43" fillId="0" borderId="0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NumberFormat="1" applyFont="1" applyFill="1" applyBorder="1" applyAlignment="1" applyProtection="1">
      <alignment vertical="center" wrapText="1"/>
      <protection/>
    </xf>
    <xf numFmtId="0" fontId="42" fillId="7" borderId="20" xfId="0" applyNumberFormat="1" applyFont="1" applyFill="1" applyBorder="1" applyAlignment="1" applyProtection="1">
      <alignment horizontal="left" wrapText="1"/>
      <protection/>
    </xf>
    <xf numFmtId="0" fontId="41" fillId="7" borderId="19" xfId="0" applyNumberFormat="1" applyFont="1" applyFill="1" applyBorder="1" applyAlignment="1" applyProtection="1">
      <alignment/>
      <protection/>
    </xf>
    <xf numFmtId="0" fontId="42" fillId="0" borderId="20" xfId="0" applyFont="1" applyFill="1" applyBorder="1" applyAlignment="1" quotePrefix="1">
      <alignment horizontal="left"/>
    </xf>
    <xf numFmtId="0" fontId="20" fillId="20" borderId="18" xfId="87" applyFont="1" applyFill="1" applyBorder="1" applyAlignment="1">
      <alignment horizontal="center" vertical="center" wrapText="1"/>
      <protection/>
    </xf>
    <xf numFmtId="0" fontId="28" fillId="12" borderId="18" xfId="87" applyFont="1" applyFill="1" applyBorder="1" applyAlignment="1">
      <alignment horizontal="center" vertical="center" wrapText="1"/>
      <protection/>
    </xf>
    <xf numFmtId="0" fontId="20" fillId="20" borderId="23" xfId="87" applyFont="1" applyFill="1" applyBorder="1" applyAlignment="1">
      <alignment horizontal="center" vertical="center" wrapText="1"/>
      <protection/>
    </xf>
    <xf numFmtId="0" fontId="20" fillId="20" borderId="24" xfId="87" applyFont="1" applyFill="1" applyBorder="1" applyAlignment="1">
      <alignment horizontal="center" vertical="center" wrapText="1"/>
      <protection/>
    </xf>
    <xf numFmtId="0" fontId="28" fillId="20" borderId="23" xfId="87" applyFont="1" applyFill="1" applyBorder="1" applyAlignment="1">
      <alignment horizontal="center" vertical="center" wrapText="1"/>
      <protection/>
    </xf>
    <xf numFmtId="0" fontId="28" fillId="20" borderId="24" xfId="87" applyFont="1" applyFill="1" applyBorder="1" applyAlignment="1">
      <alignment horizontal="center" vertical="center" wrapText="1"/>
      <protection/>
    </xf>
    <xf numFmtId="0" fontId="43" fillId="0" borderId="0" xfId="62" applyFont="1" applyAlignment="1">
      <alignment horizontal="center"/>
      <protection/>
    </xf>
    <xf numFmtId="0" fontId="43" fillId="0" borderId="0" xfId="62" applyFont="1" applyBorder="1" applyAlignment="1">
      <alignment horizontal="center"/>
      <protection/>
    </xf>
    <xf numFmtId="0" fontId="28" fillId="0" borderId="0" xfId="87" applyFont="1" applyBorder="1" applyAlignment="1">
      <alignment vertical="center" wrapText="1"/>
      <protection/>
    </xf>
    <xf numFmtId="0" fontId="0" fillId="0" borderId="0" xfId="0" applyAlignment="1">
      <alignment horizontal="center"/>
    </xf>
    <xf numFmtId="0" fontId="28" fillId="20" borderId="18" xfId="87" applyFont="1" applyFill="1" applyBorder="1" applyAlignment="1">
      <alignment horizontal="center" vertical="center" wrapText="1"/>
      <protection/>
    </xf>
    <xf numFmtId="0" fontId="28" fillId="56" borderId="25" xfId="0" applyFont="1" applyFill="1" applyBorder="1" applyAlignment="1">
      <alignment horizontal="center" vertical="center"/>
    </xf>
    <xf numFmtId="0" fontId="28" fillId="56" borderId="21" xfId="0" applyFont="1" applyFill="1" applyBorder="1" applyAlignment="1">
      <alignment horizontal="center" vertical="center"/>
    </xf>
    <xf numFmtId="0" fontId="28" fillId="56" borderId="26" xfId="0" applyFont="1" applyFill="1" applyBorder="1" applyAlignment="1">
      <alignment horizontal="center" vertical="center" wrapText="1"/>
    </xf>
    <xf numFmtId="0" fontId="28" fillId="56" borderId="25" xfId="0" applyFont="1" applyFill="1" applyBorder="1" applyAlignment="1">
      <alignment horizontal="center" vertical="center" wrapText="1"/>
    </xf>
    <xf numFmtId="0" fontId="28" fillId="56" borderId="26" xfId="0" applyFont="1" applyFill="1" applyBorder="1" applyAlignment="1">
      <alignment horizontal="center" vertical="center"/>
    </xf>
    <xf numFmtId="0" fontId="28" fillId="56" borderId="21" xfId="0" applyFont="1" applyFill="1" applyBorder="1" applyAlignment="1">
      <alignment horizontal="center" vertical="center" wrapText="1"/>
    </xf>
    <xf numFmtId="0" fontId="4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29" fillId="57" borderId="27" xfId="0" applyFont="1" applyFill="1" applyBorder="1" applyAlignment="1">
      <alignment horizontal="center" vertical="center"/>
    </xf>
    <xf numFmtId="181" fontId="28" fillId="56" borderId="25" xfId="0" applyNumberFormat="1" applyFont="1" applyFill="1" applyBorder="1" applyAlignment="1">
      <alignment horizontal="center" vertical="center" wrapText="1"/>
    </xf>
    <xf numFmtId="181" fontId="28" fillId="56" borderId="21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horizontal="left"/>
    </xf>
    <xf numFmtId="0" fontId="63" fillId="0" borderId="0" xfId="0" applyFont="1" applyAlignment="1">
      <alignment horizontal="center"/>
    </xf>
    <xf numFmtId="0" fontId="59" fillId="58" borderId="0" xfId="0" applyFont="1" applyFill="1" applyAlignment="1">
      <alignment horizontal="center" vertical="center"/>
    </xf>
    <xf numFmtId="0" fontId="59" fillId="58" borderId="0" xfId="0" applyFont="1" applyFill="1" applyAlignment="1">
      <alignment vertic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cel Built-in Normal" xfId="62"/>
    <cellStyle name="Explanatory Text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rmalno 3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otal" xfId="95"/>
    <cellStyle name="Ukupni zbroj" xfId="96"/>
    <cellStyle name="Unos" xfId="97"/>
    <cellStyle name="Currency" xfId="98"/>
    <cellStyle name="Currency [0]" xfId="99"/>
    <cellStyle name="Comma" xfId="100"/>
    <cellStyle name="Comma [0]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K46"/>
  <sheetViews>
    <sheetView tabSelected="1" view="pageBreakPreview" zoomScale="120" zoomScaleSheetLayoutView="120" zoomScalePageLayoutView="0" workbookViewId="0" topLeftCell="A1">
      <selection activeCell="H10" sqref="H10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7" customWidth="1"/>
    <col min="5" max="5" width="44.7109375" style="1" customWidth="1"/>
    <col min="6" max="6" width="15.8515625" style="1" bestFit="1" customWidth="1"/>
    <col min="7" max="7" width="17.28125" style="1" customWidth="1"/>
    <col min="8" max="8" width="16.7109375" style="1" customWidth="1"/>
    <col min="9" max="9" width="11.421875" style="1" customWidth="1"/>
    <col min="10" max="10" width="16.28125" style="1" bestFit="1" customWidth="1"/>
    <col min="11" max="11" width="21.7109375" style="1" bestFit="1" customWidth="1"/>
    <col min="12" max="16384" width="11.421875" style="1" customWidth="1"/>
  </cols>
  <sheetData>
    <row r="2" spans="1:8" ht="15">
      <c r="A2" s="170"/>
      <c r="B2" s="170"/>
      <c r="C2" s="170"/>
      <c r="D2" s="170"/>
      <c r="E2" s="170"/>
      <c r="F2" s="170"/>
      <c r="G2" s="170"/>
      <c r="H2" s="170"/>
    </row>
    <row r="3" spans="1:8" ht="48" customHeight="1">
      <c r="A3" s="171" t="s">
        <v>60</v>
      </c>
      <c r="B3" s="171"/>
      <c r="C3" s="171"/>
      <c r="D3" s="171"/>
      <c r="E3" s="171"/>
      <c r="F3" s="171"/>
      <c r="G3" s="171"/>
      <c r="H3" s="171"/>
    </row>
    <row r="4" spans="1:8" s="5" customFormat="1" ht="26.25" customHeight="1">
      <c r="A4" s="171" t="s">
        <v>15</v>
      </c>
      <c r="B4" s="171"/>
      <c r="C4" s="171"/>
      <c r="D4" s="171"/>
      <c r="E4" s="171"/>
      <c r="F4" s="171"/>
      <c r="G4" s="172"/>
      <c r="H4" s="172"/>
    </row>
    <row r="5" spans="1:8" s="5" customFormat="1" ht="26.25" customHeight="1">
      <c r="A5" s="171" t="s">
        <v>59</v>
      </c>
      <c r="B5" s="171"/>
      <c r="C5" s="171"/>
      <c r="D5" s="171"/>
      <c r="E5" s="171"/>
      <c r="F5" s="171"/>
      <c r="G5" s="171"/>
      <c r="H5" s="171"/>
    </row>
    <row r="6" spans="1:8" s="5" customFormat="1" ht="26.25" customHeight="1">
      <c r="A6" s="53"/>
      <c r="B6" s="53"/>
      <c r="C6" s="53"/>
      <c r="D6" s="53"/>
      <c r="E6" s="53"/>
      <c r="F6" s="53"/>
      <c r="G6" s="53"/>
      <c r="H6" s="53"/>
    </row>
    <row r="7" spans="1:9" ht="27.75" customHeight="1">
      <c r="A7" s="18"/>
      <c r="B7" s="19"/>
      <c r="C7" s="19"/>
      <c r="D7" s="20"/>
      <c r="E7" s="21"/>
      <c r="F7" s="14" t="s">
        <v>46</v>
      </c>
      <c r="G7" s="15" t="s">
        <v>47</v>
      </c>
      <c r="H7" s="15" t="s">
        <v>48</v>
      </c>
      <c r="I7" s="6"/>
    </row>
    <row r="8" spans="1:9" ht="27.75" customHeight="1">
      <c r="A8" s="173" t="s">
        <v>16</v>
      </c>
      <c r="B8" s="159"/>
      <c r="C8" s="159"/>
      <c r="D8" s="159"/>
      <c r="E8" s="174"/>
      <c r="F8" s="22">
        <v>52214663</v>
      </c>
      <c r="G8" s="22">
        <v>158569705</v>
      </c>
      <c r="H8" s="22">
        <v>56477264</v>
      </c>
      <c r="I8" s="8"/>
    </row>
    <row r="9" spans="1:8" ht="22.5" customHeight="1">
      <c r="A9" s="156" t="s">
        <v>0</v>
      </c>
      <c r="B9" s="157"/>
      <c r="C9" s="157"/>
      <c r="D9" s="157"/>
      <c r="E9" s="162"/>
      <c r="F9" s="31">
        <v>52203373</v>
      </c>
      <c r="G9" s="23">
        <v>158549705</v>
      </c>
      <c r="H9" s="23">
        <v>56464017</v>
      </c>
    </row>
    <row r="10" spans="1:8" ht="22.5" customHeight="1">
      <c r="A10" s="175" t="s">
        <v>18</v>
      </c>
      <c r="B10" s="162"/>
      <c r="C10" s="162"/>
      <c r="D10" s="162"/>
      <c r="E10" s="162"/>
      <c r="F10" s="23">
        <v>11290</v>
      </c>
      <c r="G10" s="23">
        <v>20000</v>
      </c>
      <c r="H10" s="23">
        <v>13247</v>
      </c>
    </row>
    <row r="11" spans="1:8" ht="22.5" customHeight="1">
      <c r="A11" s="24" t="s">
        <v>17</v>
      </c>
      <c r="B11" s="16"/>
      <c r="C11" s="16"/>
      <c r="D11" s="16"/>
      <c r="E11" s="16"/>
      <c r="F11" s="22">
        <v>63391523</v>
      </c>
      <c r="G11" s="22">
        <v>131569705</v>
      </c>
      <c r="H11" s="22">
        <v>62059688</v>
      </c>
    </row>
    <row r="12" spans="1:10" ht="22.5" customHeight="1">
      <c r="A12" s="160" t="s">
        <v>1</v>
      </c>
      <c r="B12" s="157"/>
      <c r="C12" s="157"/>
      <c r="D12" s="157"/>
      <c r="E12" s="157"/>
      <c r="F12" s="23">
        <v>61026717</v>
      </c>
      <c r="G12" s="23">
        <v>128295000</v>
      </c>
      <c r="H12" s="23">
        <v>61379699</v>
      </c>
      <c r="I12" s="2"/>
      <c r="J12" s="2"/>
    </row>
    <row r="13" spans="1:10" ht="22.5" customHeight="1">
      <c r="A13" s="161" t="s">
        <v>19</v>
      </c>
      <c r="B13" s="162"/>
      <c r="C13" s="162"/>
      <c r="D13" s="162"/>
      <c r="E13" s="162"/>
      <c r="F13" s="25">
        <v>2364806</v>
      </c>
      <c r="G13" s="25">
        <v>3274705</v>
      </c>
      <c r="H13" s="25">
        <v>679989</v>
      </c>
      <c r="I13" s="2"/>
      <c r="J13" s="2"/>
    </row>
    <row r="14" spans="1:10" ht="22.5" customHeight="1">
      <c r="A14" s="158" t="s">
        <v>2</v>
      </c>
      <c r="B14" s="159"/>
      <c r="C14" s="159"/>
      <c r="D14" s="159"/>
      <c r="E14" s="159"/>
      <c r="F14" s="26">
        <v>-11176860</v>
      </c>
      <c r="G14" s="26">
        <v>27000000</v>
      </c>
      <c r="H14" s="26">
        <v>-5582424</v>
      </c>
      <c r="J14" s="2"/>
    </row>
    <row r="15" spans="1:8" ht="25.5" customHeight="1">
      <c r="A15" s="163"/>
      <c r="B15" s="154"/>
      <c r="C15" s="154"/>
      <c r="D15" s="154"/>
      <c r="E15" s="154"/>
      <c r="F15" s="155"/>
      <c r="G15" s="155"/>
      <c r="H15" s="155"/>
    </row>
    <row r="16" spans="1:10" ht="27.75" customHeight="1">
      <c r="A16" s="18"/>
      <c r="B16" s="19"/>
      <c r="C16" s="19"/>
      <c r="D16" s="20"/>
      <c r="E16" s="21"/>
      <c r="F16" s="14" t="s">
        <v>46</v>
      </c>
      <c r="G16" s="15" t="s">
        <v>47</v>
      </c>
      <c r="H16" s="15" t="s">
        <v>48</v>
      </c>
      <c r="J16" s="2"/>
    </row>
    <row r="17" spans="1:10" ht="30.75" customHeight="1">
      <c r="A17" s="164" t="s">
        <v>20</v>
      </c>
      <c r="B17" s="165"/>
      <c r="C17" s="165"/>
      <c r="D17" s="165"/>
      <c r="E17" s="166"/>
      <c r="F17" s="27">
        <v>-58956395</v>
      </c>
      <c r="G17" s="27">
        <v>-81000000</v>
      </c>
      <c r="H17" s="28">
        <v>-75466061</v>
      </c>
      <c r="J17" s="2"/>
    </row>
    <row r="18" spans="1:10" ht="34.5" customHeight="1">
      <c r="A18" s="167" t="s">
        <v>21</v>
      </c>
      <c r="B18" s="168"/>
      <c r="C18" s="168"/>
      <c r="D18" s="168"/>
      <c r="E18" s="169"/>
      <c r="F18" s="29">
        <v>-11176860</v>
      </c>
      <c r="G18" s="29">
        <v>27000000</v>
      </c>
      <c r="H18" s="26">
        <v>-5582424</v>
      </c>
      <c r="J18" s="2"/>
    </row>
    <row r="19" spans="1:10" s="4" customFormat="1" ht="25.5" customHeight="1">
      <c r="A19" s="153"/>
      <c r="B19" s="154"/>
      <c r="C19" s="154"/>
      <c r="D19" s="154"/>
      <c r="E19" s="154"/>
      <c r="F19" s="155"/>
      <c r="G19" s="155"/>
      <c r="H19" s="155"/>
      <c r="J19" s="9"/>
    </row>
    <row r="20" spans="1:11" s="4" customFormat="1" ht="27.75" customHeight="1">
      <c r="A20" s="18"/>
      <c r="B20" s="19"/>
      <c r="C20" s="19"/>
      <c r="D20" s="20"/>
      <c r="E20" s="21"/>
      <c r="F20" s="14" t="s">
        <v>46</v>
      </c>
      <c r="G20" s="15" t="s">
        <v>47</v>
      </c>
      <c r="H20" s="15" t="s">
        <v>48</v>
      </c>
      <c r="J20" s="9"/>
      <c r="K20" s="9"/>
    </row>
    <row r="21" spans="1:10" s="4" customFormat="1" ht="22.5" customHeight="1">
      <c r="A21" s="156" t="s">
        <v>3</v>
      </c>
      <c r="B21" s="157"/>
      <c r="C21" s="157"/>
      <c r="D21" s="157"/>
      <c r="E21" s="157"/>
      <c r="F21" s="25">
        <v>0</v>
      </c>
      <c r="G21" s="25">
        <v>0</v>
      </c>
      <c r="H21" s="25">
        <v>682815</v>
      </c>
      <c r="J21" s="9"/>
    </row>
    <row r="22" spans="1:8" s="4" customFormat="1" ht="33.75" customHeight="1">
      <c r="A22" s="156" t="s">
        <v>4</v>
      </c>
      <c r="B22" s="157"/>
      <c r="C22" s="157"/>
      <c r="D22" s="157"/>
      <c r="E22" s="157"/>
      <c r="F22" s="25">
        <v>0</v>
      </c>
      <c r="G22" s="25">
        <v>0</v>
      </c>
      <c r="H22" s="25">
        <v>20072</v>
      </c>
    </row>
    <row r="23" spans="1:11" s="4" customFormat="1" ht="22.5" customHeight="1">
      <c r="A23" s="158" t="s">
        <v>5</v>
      </c>
      <c r="B23" s="159"/>
      <c r="C23" s="159"/>
      <c r="D23" s="159"/>
      <c r="E23" s="159"/>
      <c r="F23" s="22">
        <f>F21-F22</f>
        <v>0</v>
      </c>
      <c r="G23" s="22">
        <f>G21-G22</f>
        <v>0</v>
      </c>
      <c r="H23" s="22">
        <f>H21-H22</f>
        <v>662743</v>
      </c>
      <c r="J23" s="10"/>
      <c r="K23" s="9"/>
    </row>
    <row r="24" spans="1:8" s="4" customFormat="1" ht="25.5" customHeight="1">
      <c r="A24" s="153"/>
      <c r="B24" s="154"/>
      <c r="C24" s="154"/>
      <c r="D24" s="154"/>
      <c r="E24" s="154"/>
      <c r="F24" s="155"/>
      <c r="G24" s="155"/>
      <c r="H24" s="155"/>
    </row>
    <row r="25" spans="1:8" s="4" customFormat="1" ht="22.5" customHeight="1">
      <c r="A25" s="160" t="s">
        <v>6</v>
      </c>
      <c r="B25" s="157"/>
      <c r="C25" s="157"/>
      <c r="D25" s="157"/>
      <c r="E25" s="157"/>
      <c r="F25" s="25">
        <v>0</v>
      </c>
      <c r="G25" s="25">
        <v>0</v>
      </c>
      <c r="H25" s="25">
        <v>0</v>
      </c>
    </row>
    <row r="26" spans="1:8" s="4" customFormat="1" ht="18" customHeight="1">
      <c r="A26" s="30"/>
      <c r="B26" s="17"/>
      <c r="C26" s="17"/>
      <c r="D26" s="17"/>
      <c r="E26" s="17"/>
      <c r="F26" s="13"/>
      <c r="G26" s="13"/>
      <c r="H26" s="13"/>
    </row>
    <row r="27" spans="1:8" ht="42" customHeight="1">
      <c r="A27" s="151"/>
      <c r="B27" s="152"/>
      <c r="C27" s="152"/>
      <c r="D27" s="152"/>
      <c r="E27" s="152"/>
      <c r="F27" s="152"/>
      <c r="G27" s="152"/>
      <c r="H27" s="152"/>
    </row>
    <row r="28" ht="12.75">
      <c r="E28" s="11"/>
    </row>
    <row r="32" spans="6:8" ht="12.75">
      <c r="F32" s="2"/>
      <c r="G32" s="2"/>
      <c r="H32" s="2"/>
    </row>
    <row r="33" spans="6:8" ht="12.75">
      <c r="F33" s="2"/>
      <c r="G33" s="2"/>
      <c r="H33" s="2"/>
    </row>
    <row r="34" spans="5:8" ht="12.75">
      <c r="E34" s="12"/>
      <c r="F34" s="3"/>
      <c r="G34" s="3"/>
      <c r="H34" s="3"/>
    </row>
    <row r="35" spans="5:8" ht="12.75">
      <c r="E35" s="12"/>
      <c r="F35" s="2"/>
      <c r="G35" s="2"/>
      <c r="H35" s="2"/>
    </row>
    <row r="36" spans="5:8" ht="12.75">
      <c r="E36" s="12"/>
      <c r="F36" s="2"/>
      <c r="G36" s="2"/>
      <c r="H36" s="2"/>
    </row>
    <row r="37" spans="5:8" ht="12.75">
      <c r="E37" s="12"/>
      <c r="F37" s="2"/>
      <c r="G37" s="2"/>
      <c r="H37" s="2"/>
    </row>
    <row r="38" spans="5:8" ht="12.75">
      <c r="E38" s="12"/>
      <c r="F38" s="2"/>
      <c r="G38" s="2"/>
      <c r="H38" s="2"/>
    </row>
    <row r="39" ht="12.75">
      <c r="E39" s="12"/>
    </row>
    <row r="44" ht="12.75">
      <c r="F44" s="2"/>
    </row>
    <row r="45" ht="12.75">
      <c r="F45" s="2"/>
    </row>
    <row r="46" ht="12.75">
      <c r="F46" s="2"/>
    </row>
  </sheetData>
  <sheetProtection/>
  <mergeCells count="20">
    <mergeCell ref="A2:H2"/>
    <mergeCell ref="A3:H3"/>
    <mergeCell ref="A4:H4"/>
    <mergeCell ref="A8:E8"/>
    <mergeCell ref="A9:E9"/>
    <mergeCell ref="A10:E10"/>
    <mergeCell ref="A5:H5"/>
    <mergeCell ref="A12:E12"/>
    <mergeCell ref="A13:E13"/>
    <mergeCell ref="A14:E14"/>
    <mergeCell ref="A15:H15"/>
    <mergeCell ref="A17:E17"/>
    <mergeCell ref="A18:E18"/>
    <mergeCell ref="A27:H27"/>
    <mergeCell ref="A19:H19"/>
    <mergeCell ref="A21:E21"/>
    <mergeCell ref="A22:E22"/>
    <mergeCell ref="A23:E23"/>
    <mergeCell ref="A24:H24"/>
    <mergeCell ref="A25:E25"/>
  </mergeCells>
  <printOptions horizontalCentered="1"/>
  <pageMargins left="0.1968503937007874" right="0.1968503937007874" top="0.6299212598425197" bottom="0.4330708661417323" header="0.31496062992125984" footer="0.31496062992125984"/>
  <pageSetup fitToWidth="0" fitToHeight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zoomScalePageLayoutView="0" workbookViewId="0" topLeftCell="A34">
      <selection activeCell="P10" sqref="P10"/>
    </sheetView>
  </sheetViews>
  <sheetFormatPr defaultColWidth="9.140625" defaultRowHeight="12.75"/>
  <cols>
    <col min="1" max="1" width="8.00390625" style="50" customWidth="1"/>
    <col min="2" max="2" width="12.00390625" style="50" customWidth="1"/>
    <col min="3" max="3" width="43.140625" style="50" customWidth="1"/>
    <col min="4" max="4" width="17.7109375" style="50" customWidth="1"/>
    <col min="5" max="6" width="17.421875" style="50" customWidth="1"/>
    <col min="7" max="7" width="20.00390625" style="50" customWidth="1"/>
    <col min="8" max="8" width="13.421875" style="50" customWidth="1"/>
    <col min="9" max="9" width="12.140625" style="50" customWidth="1"/>
  </cols>
  <sheetData>
    <row r="1" spans="1:9" ht="18.75">
      <c r="A1" s="182" t="s">
        <v>55</v>
      </c>
      <c r="B1" s="182"/>
      <c r="C1" s="182"/>
      <c r="D1" s="182"/>
      <c r="E1" s="182"/>
      <c r="F1" s="182"/>
      <c r="G1" s="182"/>
      <c r="H1" s="182"/>
      <c r="I1" s="182"/>
    </row>
    <row r="2" spans="1:9" ht="18.75">
      <c r="A2" s="183" t="s">
        <v>56</v>
      </c>
      <c r="B2" s="183"/>
      <c r="C2" s="183"/>
      <c r="D2" s="183"/>
      <c r="E2" s="183"/>
      <c r="F2" s="183"/>
      <c r="G2" s="183"/>
      <c r="H2" s="183"/>
      <c r="I2" s="183"/>
    </row>
    <row r="3" spans="1:9" ht="15">
      <c r="A3" s="32"/>
      <c r="B3" s="32"/>
      <c r="C3" s="32"/>
      <c r="D3" s="32"/>
      <c r="E3" s="32"/>
      <c r="F3" s="32"/>
      <c r="G3" s="32"/>
      <c r="H3" s="32"/>
      <c r="I3" s="33"/>
    </row>
    <row r="4" spans="1:9" ht="15" customHeight="1">
      <c r="A4" s="180" t="s">
        <v>26</v>
      </c>
      <c r="B4" s="180" t="s">
        <v>57</v>
      </c>
      <c r="C4" s="186" t="s">
        <v>58</v>
      </c>
      <c r="D4" s="178" t="s">
        <v>49</v>
      </c>
      <c r="E4" s="178" t="s">
        <v>80</v>
      </c>
      <c r="F4" s="178" t="s">
        <v>248</v>
      </c>
      <c r="G4" s="178" t="s">
        <v>53</v>
      </c>
      <c r="H4" s="176" t="s">
        <v>51</v>
      </c>
      <c r="I4" s="176" t="s">
        <v>52</v>
      </c>
    </row>
    <row r="5" spans="1:9" ht="49.5" customHeight="1">
      <c r="A5" s="181"/>
      <c r="B5" s="181"/>
      <c r="C5" s="186"/>
      <c r="D5" s="179"/>
      <c r="E5" s="179"/>
      <c r="F5" s="179"/>
      <c r="G5" s="179"/>
      <c r="H5" s="176"/>
      <c r="I5" s="176"/>
    </row>
    <row r="6" spans="1:9" ht="15">
      <c r="A6" s="34"/>
      <c r="B6" s="34"/>
      <c r="C6" s="34">
        <v>1</v>
      </c>
      <c r="D6" s="35">
        <v>2</v>
      </c>
      <c r="E6" s="35">
        <v>3</v>
      </c>
      <c r="F6" s="136">
        <v>4</v>
      </c>
      <c r="G6" s="35">
        <v>5</v>
      </c>
      <c r="H6" s="36" t="s">
        <v>81</v>
      </c>
      <c r="I6" s="35" t="s">
        <v>249</v>
      </c>
    </row>
    <row r="7" spans="1:9" ht="15">
      <c r="A7" s="145">
        <v>6</v>
      </c>
      <c r="B7" s="146"/>
      <c r="C7" s="147" t="s">
        <v>0</v>
      </c>
      <c r="D7" s="148">
        <v>52203373</v>
      </c>
      <c r="E7" s="148">
        <v>158549705</v>
      </c>
      <c r="F7" s="148">
        <f>E7/12*6</f>
        <v>79274852.5</v>
      </c>
      <c r="G7" s="148">
        <v>55781202.83</v>
      </c>
      <c r="H7" s="148">
        <f>G7/D7*100</f>
        <v>106.85363727359149</v>
      </c>
      <c r="I7" s="148">
        <f>G7/F7*100</f>
        <v>70.36430982952633</v>
      </c>
    </row>
    <row r="8" spans="1:9" ht="15">
      <c r="A8" s="49">
        <v>63</v>
      </c>
      <c r="B8" s="38"/>
      <c r="C8" s="39" t="s">
        <v>27</v>
      </c>
      <c r="D8" s="55">
        <f>D9+D11+D13</f>
        <v>1386685</v>
      </c>
      <c r="E8" s="55">
        <f>E9+E11+E13</f>
        <v>40282980</v>
      </c>
      <c r="F8" s="55">
        <f>F9+F11+F13</f>
        <v>20141490</v>
      </c>
      <c r="G8" s="55">
        <f>G9+G11+G13</f>
        <v>515112.82</v>
      </c>
      <c r="H8" s="61">
        <f aca="true" t="shared" si="0" ref="H8:H50">G8/D8*100</f>
        <v>37.14706800751432</v>
      </c>
      <c r="I8" s="61">
        <f aca="true" t="shared" si="1" ref="I8:I36">G8/F8*100</f>
        <v>2.557471269503895</v>
      </c>
    </row>
    <row r="9" spans="1:9" ht="15">
      <c r="A9" s="37"/>
      <c r="B9" s="49">
        <v>634</v>
      </c>
      <c r="C9" s="58" t="s">
        <v>28</v>
      </c>
      <c r="D9" s="55">
        <v>1301714</v>
      </c>
      <c r="E9" s="55">
        <v>0</v>
      </c>
      <c r="F9" s="61">
        <f aca="true" t="shared" si="2" ref="F9:F50">E9/12*6</f>
        <v>0</v>
      </c>
      <c r="G9" s="55">
        <v>515112.82</v>
      </c>
      <c r="H9" s="61">
        <f t="shared" si="0"/>
        <v>39.571889063189</v>
      </c>
      <c r="I9" s="61"/>
    </row>
    <row r="10" spans="1:9" ht="15">
      <c r="A10" s="42"/>
      <c r="B10" s="34">
        <v>6341</v>
      </c>
      <c r="C10" s="43" t="s">
        <v>70</v>
      </c>
      <c r="D10" s="56">
        <v>1301714</v>
      </c>
      <c r="E10" s="56">
        <v>0</v>
      </c>
      <c r="F10" s="150">
        <f t="shared" si="2"/>
        <v>0</v>
      </c>
      <c r="G10" s="56">
        <v>515112.82</v>
      </c>
      <c r="H10" s="150">
        <f t="shared" si="0"/>
        <v>39.571889063189</v>
      </c>
      <c r="I10" s="150"/>
    </row>
    <row r="11" spans="1:9" ht="30">
      <c r="A11" s="42"/>
      <c r="B11" s="49">
        <v>636</v>
      </c>
      <c r="C11" s="59" t="s">
        <v>29</v>
      </c>
      <c r="D11" s="55">
        <v>0</v>
      </c>
      <c r="E11" s="55">
        <v>40282980</v>
      </c>
      <c r="F11" s="61">
        <f t="shared" si="2"/>
        <v>20141490</v>
      </c>
      <c r="G11" s="55">
        <v>0</v>
      </c>
      <c r="H11" s="61"/>
      <c r="I11" s="61">
        <f t="shared" si="1"/>
        <v>0</v>
      </c>
    </row>
    <row r="12" spans="1:9" ht="30">
      <c r="A12" s="42"/>
      <c r="B12" s="34">
        <v>6361</v>
      </c>
      <c r="C12" s="44" t="s">
        <v>29</v>
      </c>
      <c r="D12" s="56">
        <v>0</v>
      </c>
      <c r="E12" s="56">
        <v>40282980</v>
      </c>
      <c r="F12" s="150">
        <f t="shared" si="2"/>
        <v>20141490</v>
      </c>
      <c r="G12" s="56">
        <v>0</v>
      </c>
      <c r="H12" s="150"/>
      <c r="I12" s="150">
        <f t="shared" si="1"/>
        <v>0</v>
      </c>
    </row>
    <row r="13" spans="1:9" ht="15">
      <c r="A13" s="42"/>
      <c r="B13" s="49">
        <v>638</v>
      </c>
      <c r="C13" s="58" t="s">
        <v>30</v>
      </c>
      <c r="D13" s="55">
        <v>84971</v>
      </c>
      <c r="E13" s="55">
        <v>0</v>
      </c>
      <c r="F13" s="61">
        <f t="shared" si="2"/>
        <v>0</v>
      </c>
      <c r="G13" s="55">
        <v>0</v>
      </c>
      <c r="H13" s="61">
        <f t="shared" si="0"/>
        <v>0</v>
      </c>
      <c r="I13" s="61"/>
    </row>
    <row r="14" spans="1:9" ht="30">
      <c r="A14" s="42"/>
      <c r="B14" s="34">
        <v>6381</v>
      </c>
      <c r="C14" s="54" t="s">
        <v>72</v>
      </c>
      <c r="D14" s="56">
        <v>84971</v>
      </c>
      <c r="E14" s="56">
        <v>0</v>
      </c>
      <c r="F14" s="150">
        <f t="shared" si="2"/>
        <v>0</v>
      </c>
      <c r="G14" s="56">
        <v>0</v>
      </c>
      <c r="H14" s="150">
        <f t="shared" si="0"/>
        <v>0</v>
      </c>
      <c r="I14" s="150"/>
    </row>
    <row r="15" spans="1:9" ht="15">
      <c r="A15" s="37">
        <v>64</v>
      </c>
      <c r="B15" s="49"/>
      <c r="C15" s="39" t="s">
        <v>31</v>
      </c>
      <c r="D15" s="55">
        <f>D16</f>
        <v>4</v>
      </c>
      <c r="E15" s="55">
        <f>E16</f>
        <v>50020</v>
      </c>
      <c r="F15" s="55">
        <f>F16</f>
        <v>25010</v>
      </c>
      <c r="G15" s="55">
        <f>G16</f>
        <v>91077.11</v>
      </c>
      <c r="H15" s="61">
        <f t="shared" si="0"/>
        <v>2276927.75</v>
      </c>
      <c r="I15" s="61">
        <f t="shared" si="1"/>
        <v>364.16277489004403</v>
      </c>
    </row>
    <row r="16" spans="1:9" ht="15">
      <c r="A16" s="49"/>
      <c r="B16" s="49">
        <v>641</v>
      </c>
      <c r="C16" s="39" t="s">
        <v>32</v>
      </c>
      <c r="D16" s="55">
        <v>4</v>
      </c>
      <c r="E16" s="55">
        <v>50020</v>
      </c>
      <c r="F16" s="61">
        <f t="shared" si="2"/>
        <v>25010</v>
      </c>
      <c r="G16" s="55">
        <v>91077.11</v>
      </c>
      <c r="H16" s="61">
        <f t="shared" si="0"/>
        <v>2276927.75</v>
      </c>
      <c r="I16" s="61">
        <f t="shared" si="1"/>
        <v>364.16277489004403</v>
      </c>
    </row>
    <row r="17" spans="1:9" ht="30">
      <c r="A17" s="49"/>
      <c r="B17" s="34">
        <v>6413</v>
      </c>
      <c r="C17" s="45" t="s">
        <v>246</v>
      </c>
      <c r="D17" s="56">
        <v>4</v>
      </c>
      <c r="E17" s="56">
        <v>20</v>
      </c>
      <c r="F17" s="150">
        <f t="shared" si="2"/>
        <v>10</v>
      </c>
      <c r="G17" s="56">
        <v>9.12</v>
      </c>
      <c r="H17" s="150">
        <f t="shared" si="0"/>
        <v>227.99999999999997</v>
      </c>
      <c r="I17" s="150">
        <f t="shared" si="1"/>
        <v>91.19999999999999</v>
      </c>
    </row>
    <row r="18" spans="1:9" ht="15">
      <c r="A18" s="49"/>
      <c r="B18" s="34">
        <v>6414</v>
      </c>
      <c r="C18" s="45" t="s">
        <v>63</v>
      </c>
      <c r="D18" s="56">
        <v>0</v>
      </c>
      <c r="E18" s="56">
        <v>0</v>
      </c>
      <c r="F18" s="150">
        <f t="shared" si="2"/>
        <v>0</v>
      </c>
      <c r="G18" s="56">
        <v>2812.99</v>
      </c>
      <c r="H18" s="150"/>
      <c r="I18" s="150"/>
    </row>
    <row r="19" spans="1:9" ht="15">
      <c r="A19" s="49"/>
      <c r="B19" s="34">
        <v>6416</v>
      </c>
      <c r="C19" s="45" t="s">
        <v>64</v>
      </c>
      <c r="D19" s="56">
        <v>0</v>
      </c>
      <c r="E19" s="56">
        <v>50000</v>
      </c>
      <c r="F19" s="150">
        <f t="shared" si="2"/>
        <v>25000</v>
      </c>
      <c r="G19" s="56"/>
      <c r="H19" s="150"/>
      <c r="I19" s="150">
        <f t="shared" si="1"/>
        <v>0</v>
      </c>
    </row>
    <row r="20" spans="1:9" ht="15">
      <c r="A20" s="49"/>
      <c r="B20" s="34">
        <v>6419</v>
      </c>
      <c r="C20" s="45" t="s">
        <v>65</v>
      </c>
      <c r="D20" s="56">
        <v>0</v>
      </c>
      <c r="E20" s="56">
        <v>0</v>
      </c>
      <c r="F20" s="150">
        <f t="shared" si="2"/>
        <v>0</v>
      </c>
      <c r="G20" s="56">
        <v>88255</v>
      </c>
      <c r="H20" s="150"/>
      <c r="I20" s="150"/>
    </row>
    <row r="21" spans="1:9" ht="15">
      <c r="A21" s="49">
        <v>65</v>
      </c>
      <c r="B21" s="49"/>
      <c r="C21" s="39" t="s">
        <v>33</v>
      </c>
      <c r="D21" s="55">
        <f>D22</f>
        <v>7201155</v>
      </c>
      <c r="E21" s="55">
        <f>E22</f>
        <v>14530000</v>
      </c>
      <c r="F21" s="55">
        <f>F22</f>
        <v>7265000</v>
      </c>
      <c r="G21" s="55">
        <f>G22</f>
        <v>8131007.71</v>
      </c>
      <c r="H21" s="61">
        <f t="shared" si="0"/>
        <v>112.91254958405979</v>
      </c>
      <c r="I21" s="61">
        <f t="shared" si="1"/>
        <v>111.92027130075705</v>
      </c>
    </row>
    <row r="22" spans="1:9" ht="15">
      <c r="A22" s="49"/>
      <c r="B22" s="49">
        <v>652</v>
      </c>
      <c r="C22" s="39" t="s">
        <v>34</v>
      </c>
      <c r="D22" s="55">
        <v>7201155</v>
      </c>
      <c r="E22" s="55">
        <v>14530000</v>
      </c>
      <c r="F22" s="61">
        <f t="shared" si="2"/>
        <v>7265000</v>
      </c>
      <c r="G22" s="55">
        <v>8131007.71</v>
      </c>
      <c r="H22" s="61">
        <f t="shared" si="0"/>
        <v>112.91254958405979</v>
      </c>
      <c r="I22" s="61">
        <f t="shared" si="1"/>
        <v>111.92027130075705</v>
      </c>
    </row>
    <row r="23" spans="1:9" ht="15">
      <c r="A23" s="49"/>
      <c r="B23" s="34">
        <v>6526</v>
      </c>
      <c r="C23" s="45" t="s">
        <v>67</v>
      </c>
      <c r="D23" s="56">
        <v>7201155</v>
      </c>
      <c r="E23" s="56">
        <v>14530000</v>
      </c>
      <c r="F23" s="150">
        <f t="shared" si="2"/>
        <v>7265000</v>
      </c>
      <c r="G23" s="56">
        <v>8131007.71</v>
      </c>
      <c r="H23" s="150">
        <f t="shared" si="0"/>
        <v>112.91254958405979</v>
      </c>
      <c r="I23" s="150">
        <f t="shared" si="1"/>
        <v>111.92027130075705</v>
      </c>
    </row>
    <row r="24" spans="1:9" ht="30">
      <c r="A24" s="49">
        <v>66</v>
      </c>
      <c r="B24" s="49"/>
      <c r="C24" s="39" t="s">
        <v>35</v>
      </c>
      <c r="D24" s="55">
        <f>D25+D28</f>
        <v>1058452</v>
      </c>
      <c r="E24" s="55">
        <f>E25+E28</f>
        <v>1945000</v>
      </c>
      <c r="F24" s="55">
        <f>F25+F28</f>
        <v>972500</v>
      </c>
      <c r="G24" s="55">
        <f>G25+G28</f>
        <v>1148627.78</v>
      </c>
      <c r="H24" s="61">
        <f t="shared" si="0"/>
        <v>108.5195908742201</v>
      </c>
      <c r="I24" s="61">
        <f t="shared" si="1"/>
        <v>118.11082570694087</v>
      </c>
    </row>
    <row r="25" spans="1:9" ht="30">
      <c r="A25" s="49"/>
      <c r="B25" s="49">
        <v>661</v>
      </c>
      <c r="C25" s="39" t="s">
        <v>36</v>
      </c>
      <c r="D25" s="55">
        <v>201671</v>
      </c>
      <c r="E25" s="55">
        <v>545000</v>
      </c>
      <c r="F25" s="61">
        <f t="shared" si="2"/>
        <v>272500</v>
      </c>
      <c r="G25" s="55">
        <v>486111.61</v>
      </c>
      <c r="H25" s="61">
        <f t="shared" si="0"/>
        <v>241.04189992611728</v>
      </c>
      <c r="I25" s="61">
        <f t="shared" si="1"/>
        <v>178.38958165137615</v>
      </c>
    </row>
    <row r="26" spans="1:9" ht="15">
      <c r="A26" s="49"/>
      <c r="B26" s="34">
        <v>6614</v>
      </c>
      <c r="C26" s="45" t="s">
        <v>74</v>
      </c>
      <c r="D26" s="56">
        <v>21590</v>
      </c>
      <c r="E26" s="56">
        <v>0</v>
      </c>
      <c r="F26" s="150">
        <f t="shared" si="2"/>
        <v>0</v>
      </c>
      <c r="G26" s="56"/>
      <c r="H26" s="150">
        <f t="shared" si="0"/>
        <v>0</v>
      </c>
      <c r="I26" s="150"/>
    </row>
    <row r="27" spans="1:9" ht="15">
      <c r="A27" s="49"/>
      <c r="B27" s="34">
        <v>6615</v>
      </c>
      <c r="C27" s="45" t="s">
        <v>66</v>
      </c>
      <c r="D27" s="56">
        <v>180081</v>
      </c>
      <c r="E27" s="56">
        <v>545000</v>
      </c>
      <c r="F27" s="150">
        <f t="shared" si="2"/>
        <v>272500</v>
      </c>
      <c r="G27" s="56">
        <v>486111.61</v>
      </c>
      <c r="H27" s="150">
        <f t="shared" si="0"/>
        <v>269.94053231601333</v>
      </c>
      <c r="I27" s="150">
        <f t="shared" si="1"/>
        <v>178.38958165137615</v>
      </c>
    </row>
    <row r="28" spans="1:9" ht="30">
      <c r="A28" s="49"/>
      <c r="B28" s="49">
        <v>663</v>
      </c>
      <c r="C28" s="39" t="s">
        <v>37</v>
      </c>
      <c r="D28" s="55">
        <v>856781</v>
      </c>
      <c r="E28" s="55">
        <v>1400000</v>
      </c>
      <c r="F28" s="61">
        <f t="shared" si="2"/>
        <v>700000</v>
      </c>
      <c r="G28" s="55">
        <v>662516.17</v>
      </c>
      <c r="H28" s="61">
        <f t="shared" si="0"/>
        <v>77.32619770979983</v>
      </c>
      <c r="I28" s="61">
        <f t="shared" si="1"/>
        <v>94.64516714285715</v>
      </c>
    </row>
    <row r="29" spans="1:9" ht="15">
      <c r="A29" s="49"/>
      <c r="B29" s="34">
        <v>6631</v>
      </c>
      <c r="C29" s="45" t="s">
        <v>61</v>
      </c>
      <c r="D29" s="56">
        <v>847981</v>
      </c>
      <c r="E29" s="56">
        <v>1400000</v>
      </c>
      <c r="F29" s="150">
        <f t="shared" si="2"/>
        <v>700000</v>
      </c>
      <c r="G29" s="56">
        <v>607995.42</v>
      </c>
      <c r="H29" s="150">
        <f t="shared" si="0"/>
        <v>71.69917958067458</v>
      </c>
      <c r="I29" s="150">
        <f t="shared" si="1"/>
        <v>86.85648857142859</v>
      </c>
    </row>
    <row r="30" spans="1:9" ht="15">
      <c r="A30" s="49"/>
      <c r="B30" s="34">
        <v>6632</v>
      </c>
      <c r="C30" s="45" t="s">
        <v>71</v>
      </c>
      <c r="D30" s="56">
        <v>8800</v>
      </c>
      <c r="E30" s="56">
        <v>0</v>
      </c>
      <c r="F30" s="150">
        <f t="shared" si="2"/>
        <v>0</v>
      </c>
      <c r="G30" s="56">
        <v>54520.75</v>
      </c>
      <c r="H30" s="150">
        <f t="shared" si="0"/>
        <v>619.5539772727273</v>
      </c>
      <c r="I30" s="150"/>
    </row>
    <row r="31" spans="1:9" ht="15">
      <c r="A31" s="49">
        <v>67</v>
      </c>
      <c r="B31" s="49"/>
      <c r="C31" s="39" t="s">
        <v>38</v>
      </c>
      <c r="D31" s="55">
        <f>D32+D35</f>
        <v>41971039</v>
      </c>
      <c r="E31" s="55">
        <f>E32+E35</f>
        <v>98391705</v>
      </c>
      <c r="F31" s="55">
        <f>F32+F35</f>
        <v>49195852.5</v>
      </c>
      <c r="G31" s="55">
        <f>G32+G35</f>
        <v>45877553.08</v>
      </c>
      <c r="H31" s="61">
        <f t="shared" si="0"/>
        <v>109.3076420624231</v>
      </c>
      <c r="I31" s="61">
        <f t="shared" si="1"/>
        <v>93.25492038175372</v>
      </c>
    </row>
    <row r="32" spans="1:9" ht="30">
      <c r="A32" s="49"/>
      <c r="B32" s="49">
        <v>671</v>
      </c>
      <c r="C32" s="39" t="s">
        <v>39</v>
      </c>
      <c r="D32" s="55">
        <v>1828256</v>
      </c>
      <c r="E32" s="55">
        <v>2588705</v>
      </c>
      <c r="F32" s="61">
        <f t="shared" si="2"/>
        <v>1294352.5</v>
      </c>
      <c r="G32" s="55">
        <v>3830413.42</v>
      </c>
      <c r="H32" s="61">
        <f t="shared" si="0"/>
        <v>209.51187470463654</v>
      </c>
      <c r="I32" s="61">
        <f t="shared" si="1"/>
        <v>295.9327864704553</v>
      </c>
    </row>
    <row r="33" spans="1:9" ht="30">
      <c r="A33" s="49"/>
      <c r="B33" s="34">
        <v>6711</v>
      </c>
      <c r="C33" s="45" t="s">
        <v>75</v>
      </c>
      <c r="D33" s="56">
        <v>938156</v>
      </c>
      <c r="E33" s="56">
        <v>814000</v>
      </c>
      <c r="F33" s="150">
        <f t="shared" si="2"/>
        <v>407000</v>
      </c>
      <c r="G33" s="56">
        <v>3830413.42</v>
      </c>
      <c r="H33" s="150">
        <f t="shared" si="0"/>
        <v>408.29173612917253</v>
      </c>
      <c r="I33" s="150">
        <f t="shared" si="1"/>
        <v>941.1335184275184</v>
      </c>
    </row>
    <row r="34" spans="1:9" ht="30">
      <c r="A34" s="49"/>
      <c r="B34" s="34">
        <v>6712</v>
      </c>
      <c r="C34" s="45" t="s">
        <v>76</v>
      </c>
      <c r="D34" s="56">
        <v>890100</v>
      </c>
      <c r="E34" s="56">
        <v>1774705</v>
      </c>
      <c r="F34" s="150">
        <f t="shared" si="2"/>
        <v>887352.5</v>
      </c>
      <c r="G34" s="56">
        <v>0</v>
      </c>
      <c r="H34" s="150">
        <f t="shared" si="0"/>
        <v>0</v>
      </c>
      <c r="I34" s="150">
        <f t="shared" si="1"/>
        <v>0</v>
      </c>
    </row>
    <row r="35" spans="1:9" ht="30">
      <c r="A35" s="49"/>
      <c r="B35" s="49">
        <v>673</v>
      </c>
      <c r="C35" s="39" t="s">
        <v>40</v>
      </c>
      <c r="D35" s="55">
        <v>40142783</v>
      </c>
      <c r="E35" s="55">
        <v>95803000</v>
      </c>
      <c r="F35" s="61">
        <f t="shared" si="2"/>
        <v>47901500</v>
      </c>
      <c r="G35" s="55">
        <v>42047139.66</v>
      </c>
      <c r="H35" s="61">
        <f t="shared" si="0"/>
        <v>104.74395773706074</v>
      </c>
      <c r="I35" s="61">
        <f t="shared" si="1"/>
        <v>87.7783360855088</v>
      </c>
    </row>
    <row r="36" spans="1:9" ht="15">
      <c r="A36" s="49"/>
      <c r="B36" s="34">
        <v>6731</v>
      </c>
      <c r="C36" s="45" t="s">
        <v>62</v>
      </c>
      <c r="D36" s="56">
        <v>40142783</v>
      </c>
      <c r="E36" s="56">
        <v>95803000</v>
      </c>
      <c r="F36" s="150">
        <f t="shared" si="2"/>
        <v>47901500</v>
      </c>
      <c r="G36" s="56">
        <v>42047139.66</v>
      </c>
      <c r="H36" s="150">
        <f t="shared" si="0"/>
        <v>104.74395773706074</v>
      </c>
      <c r="I36" s="150">
        <f t="shared" si="1"/>
        <v>87.7783360855088</v>
      </c>
    </row>
    <row r="37" spans="1:9" ht="15">
      <c r="A37" s="49">
        <v>68</v>
      </c>
      <c r="B37" s="34"/>
      <c r="C37" s="39" t="s">
        <v>41</v>
      </c>
      <c r="D37" s="55">
        <f>D38</f>
        <v>586038</v>
      </c>
      <c r="E37" s="55">
        <f>E38</f>
        <v>0</v>
      </c>
      <c r="F37" s="55">
        <f>F38</f>
        <v>0</v>
      </c>
      <c r="G37" s="55">
        <f>G38</f>
        <v>17824.33</v>
      </c>
      <c r="H37" s="61">
        <f t="shared" si="0"/>
        <v>3.0414973090482187</v>
      </c>
      <c r="I37" s="61"/>
    </row>
    <row r="38" spans="1:9" ht="15">
      <c r="A38" s="49"/>
      <c r="B38" s="49">
        <v>683</v>
      </c>
      <c r="C38" s="39" t="s">
        <v>41</v>
      </c>
      <c r="D38" s="55">
        <v>586038</v>
      </c>
      <c r="E38" s="55">
        <v>0</v>
      </c>
      <c r="F38" s="61">
        <f t="shared" si="2"/>
        <v>0</v>
      </c>
      <c r="G38" s="55">
        <v>17824.33</v>
      </c>
      <c r="H38" s="61">
        <f t="shared" si="0"/>
        <v>3.0414973090482187</v>
      </c>
      <c r="I38" s="61"/>
    </row>
    <row r="39" spans="1:9" ht="15">
      <c r="A39" s="49"/>
      <c r="B39" s="34">
        <v>6831</v>
      </c>
      <c r="C39" s="45" t="s">
        <v>41</v>
      </c>
      <c r="D39" s="56">
        <v>586038</v>
      </c>
      <c r="E39" s="56">
        <v>0</v>
      </c>
      <c r="F39" s="150">
        <f t="shared" si="2"/>
        <v>0</v>
      </c>
      <c r="G39" s="56">
        <v>17824.33</v>
      </c>
      <c r="H39" s="150">
        <f t="shared" si="0"/>
        <v>3.0414973090482187</v>
      </c>
      <c r="I39" s="150"/>
    </row>
    <row r="40" spans="1:9" ht="30">
      <c r="A40" s="149">
        <v>7</v>
      </c>
      <c r="B40" s="149"/>
      <c r="C40" s="147" t="s">
        <v>18</v>
      </c>
      <c r="D40" s="148">
        <f>D41</f>
        <v>11290</v>
      </c>
      <c r="E40" s="148">
        <f>E41</f>
        <v>20000</v>
      </c>
      <c r="F40" s="148">
        <f t="shared" si="2"/>
        <v>10000</v>
      </c>
      <c r="G40" s="148">
        <f>G41</f>
        <v>13246.52</v>
      </c>
      <c r="H40" s="148">
        <f t="shared" si="0"/>
        <v>117.32967227635076</v>
      </c>
      <c r="I40" s="148">
        <f aca="true" t="shared" si="3" ref="I40:I50">G40/F40*100</f>
        <v>132.46519999999998</v>
      </c>
    </row>
    <row r="41" spans="1:9" ht="30">
      <c r="A41" s="46">
        <v>72</v>
      </c>
      <c r="B41" s="46"/>
      <c r="C41" s="47" t="s">
        <v>42</v>
      </c>
      <c r="D41" s="55">
        <f>D42+D44</f>
        <v>11290</v>
      </c>
      <c r="E41" s="55">
        <f>E42+E44</f>
        <v>20000</v>
      </c>
      <c r="F41" s="61">
        <f t="shared" si="2"/>
        <v>10000</v>
      </c>
      <c r="G41" s="40">
        <f>G42+G44</f>
        <v>13246.52</v>
      </c>
      <c r="H41" s="61">
        <f t="shared" si="0"/>
        <v>117.32967227635076</v>
      </c>
      <c r="I41" s="61">
        <f t="shared" si="3"/>
        <v>132.46519999999998</v>
      </c>
    </row>
    <row r="42" spans="1:9" ht="15">
      <c r="A42" s="46"/>
      <c r="B42" s="46">
        <v>721</v>
      </c>
      <c r="C42" s="39" t="s">
        <v>43</v>
      </c>
      <c r="D42" s="60">
        <v>11290</v>
      </c>
      <c r="E42" s="55">
        <v>20000</v>
      </c>
      <c r="F42" s="61">
        <f t="shared" si="2"/>
        <v>10000</v>
      </c>
      <c r="G42" s="60">
        <v>9246.52</v>
      </c>
      <c r="H42" s="61">
        <f t="shared" si="0"/>
        <v>81.90008857395927</v>
      </c>
      <c r="I42" s="61">
        <f t="shared" si="3"/>
        <v>92.46520000000001</v>
      </c>
    </row>
    <row r="43" spans="1:9" ht="15">
      <c r="A43" s="46"/>
      <c r="B43" s="48">
        <v>7211</v>
      </c>
      <c r="C43" s="45" t="s">
        <v>68</v>
      </c>
      <c r="D43" s="57">
        <v>11290</v>
      </c>
      <c r="E43" s="56">
        <v>20000</v>
      </c>
      <c r="F43" s="61">
        <f t="shared" si="2"/>
        <v>10000</v>
      </c>
      <c r="G43" s="57">
        <v>9246.52</v>
      </c>
      <c r="H43" s="150">
        <f t="shared" si="0"/>
        <v>81.90008857395927</v>
      </c>
      <c r="I43" s="150">
        <f t="shared" si="3"/>
        <v>92.46520000000001</v>
      </c>
    </row>
    <row r="44" spans="1:9" ht="15">
      <c r="A44" s="46"/>
      <c r="B44" s="46">
        <v>723</v>
      </c>
      <c r="C44" s="39" t="s">
        <v>44</v>
      </c>
      <c r="D44" s="60">
        <v>0</v>
      </c>
      <c r="E44" s="55">
        <f>D44/12*10</f>
        <v>0</v>
      </c>
      <c r="F44" s="61">
        <f t="shared" si="2"/>
        <v>0</v>
      </c>
      <c r="G44" s="60">
        <v>4000</v>
      </c>
      <c r="H44" s="61"/>
      <c r="I44" s="61"/>
    </row>
    <row r="45" spans="1:9" ht="15">
      <c r="A45" s="41"/>
      <c r="B45" s="34">
        <v>7231</v>
      </c>
      <c r="C45" s="45" t="s">
        <v>69</v>
      </c>
      <c r="D45" s="56">
        <v>0</v>
      </c>
      <c r="E45" s="56">
        <f>D45/12*10</f>
        <v>0</v>
      </c>
      <c r="F45" s="61">
        <f t="shared" si="2"/>
        <v>0</v>
      </c>
      <c r="G45" s="56">
        <v>4000</v>
      </c>
      <c r="H45" s="61"/>
      <c r="I45" s="61"/>
    </row>
    <row r="46" spans="1:9" ht="15">
      <c r="A46" s="149">
        <v>8</v>
      </c>
      <c r="B46" s="149"/>
      <c r="C46" s="147" t="s">
        <v>77</v>
      </c>
      <c r="D46" s="148">
        <v>0</v>
      </c>
      <c r="E46" s="148">
        <v>0</v>
      </c>
      <c r="F46" s="148">
        <f t="shared" si="2"/>
        <v>0</v>
      </c>
      <c r="G46" s="148">
        <v>682815</v>
      </c>
      <c r="H46" s="148"/>
      <c r="I46" s="148"/>
    </row>
    <row r="47" spans="1:9" ht="15">
      <c r="A47" s="49">
        <v>83</v>
      </c>
      <c r="B47" s="49"/>
      <c r="C47" s="39" t="s">
        <v>73</v>
      </c>
      <c r="D47" s="55"/>
      <c r="E47" s="55"/>
      <c r="F47" s="61">
        <f t="shared" si="2"/>
        <v>0</v>
      </c>
      <c r="G47" s="55">
        <v>682815</v>
      </c>
      <c r="H47" s="61"/>
      <c r="I47" s="61"/>
    </row>
    <row r="48" spans="1:9" ht="45">
      <c r="A48" s="49"/>
      <c r="B48" s="49">
        <v>831</v>
      </c>
      <c r="C48" s="39" t="s">
        <v>78</v>
      </c>
      <c r="D48" s="55">
        <v>0</v>
      </c>
      <c r="E48" s="55">
        <v>0</v>
      </c>
      <c r="F48" s="61">
        <f t="shared" si="2"/>
        <v>0</v>
      </c>
      <c r="G48" s="55">
        <v>682815</v>
      </c>
      <c r="H48" s="61"/>
      <c r="I48" s="61"/>
    </row>
    <row r="49" spans="1:9" ht="30">
      <c r="A49" s="49"/>
      <c r="B49" s="34">
        <v>8312</v>
      </c>
      <c r="C49" s="45" t="s">
        <v>79</v>
      </c>
      <c r="D49" s="56">
        <v>0</v>
      </c>
      <c r="E49" s="56">
        <v>0</v>
      </c>
      <c r="F49" s="61">
        <f t="shared" si="2"/>
        <v>0</v>
      </c>
      <c r="G49" s="56">
        <v>682815</v>
      </c>
      <c r="H49" s="61"/>
      <c r="I49" s="61"/>
    </row>
    <row r="50" spans="1:9" ht="31.5" customHeight="1">
      <c r="A50" s="177" t="s">
        <v>45</v>
      </c>
      <c r="B50" s="177"/>
      <c r="C50" s="177"/>
      <c r="D50" s="148">
        <f>D7+D40</f>
        <v>52214663</v>
      </c>
      <c r="E50" s="148">
        <v>158569705</v>
      </c>
      <c r="F50" s="148">
        <f t="shared" si="2"/>
        <v>79284852.5</v>
      </c>
      <c r="G50" s="148">
        <f>G7+G40+G46</f>
        <v>56477264.35</v>
      </c>
      <c r="H50" s="148">
        <f t="shared" si="0"/>
        <v>108.1636098082257</v>
      </c>
      <c r="I50" s="148">
        <f t="shared" si="3"/>
        <v>71.23335992836715</v>
      </c>
    </row>
    <row r="51" spans="1:9" ht="15">
      <c r="A51" s="184"/>
      <c r="B51" s="184"/>
      <c r="C51" s="184"/>
      <c r="D51" s="184"/>
      <c r="E51" s="184"/>
      <c r="F51" s="184"/>
      <c r="G51" s="184"/>
      <c r="H51" s="184"/>
      <c r="I51" s="184"/>
    </row>
    <row r="53" spans="3:9" ht="15">
      <c r="C53" s="51"/>
      <c r="D53" s="52"/>
      <c r="E53" s="52"/>
      <c r="F53" s="52"/>
      <c r="G53" s="52"/>
      <c r="H53" s="52"/>
      <c r="I53" s="52"/>
    </row>
    <row r="54" spans="4:9" ht="12.75">
      <c r="D54" s="185"/>
      <c r="E54" s="185"/>
      <c r="F54" s="185"/>
      <c r="G54" s="185"/>
      <c r="H54" s="185"/>
      <c r="I54" s="185"/>
    </row>
  </sheetData>
  <sheetProtection/>
  <mergeCells count="14">
    <mergeCell ref="A1:I1"/>
    <mergeCell ref="A2:I2"/>
    <mergeCell ref="A51:I51"/>
    <mergeCell ref="D54:I54"/>
    <mergeCell ref="D4:D5"/>
    <mergeCell ref="C4:C5"/>
    <mergeCell ref="E4:E5"/>
    <mergeCell ref="G4:G5"/>
    <mergeCell ref="H4:H5"/>
    <mergeCell ref="I4:I5"/>
    <mergeCell ref="A50:C50"/>
    <mergeCell ref="F4:F5"/>
    <mergeCell ref="B4:B5"/>
    <mergeCell ref="A4:A5"/>
  </mergeCells>
  <printOptions/>
  <pageMargins left="0.7" right="0.7" top="0.75" bottom="0.75" header="0.3" footer="0.3"/>
  <pageSetup fitToHeight="0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P91"/>
  <sheetViews>
    <sheetView zoomScalePageLayoutView="0" workbookViewId="0" topLeftCell="A1">
      <selection activeCell="D59" sqref="D59"/>
    </sheetView>
  </sheetViews>
  <sheetFormatPr defaultColWidth="9.140625" defaultRowHeight="12.75"/>
  <cols>
    <col min="2" max="2" width="35.421875" style="0" customWidth="1"/>
    <col min="3" max="3" width="17.8515625" style="0" customWidth="1"/>
    <col min="4" max="4" width="16.421875" style="0" customWidth="1"/>
    <col min="5" max="5" width="16.28125" style="0" customWidth="1"/>
    <col min="6" max="6" width="16.57421875" style="0" customWidth="1"/>
    <col min="7" max="7" width="10.421875" style="0" customWidth="1"/>
    <col min="8" max="8" width="12.140625" style="0" customWidth="1"/>
  </cols>
  <sheetData>
    <row r="1" spans="1:8" ht="12.75">
      <c r="A1" s="194"/>
      <c r="B1" s="194"/>
      <c r="C1" s="194"/>
      <c r="D1" s="194"/>
      <c r="E1" s="194"/>
      <c r="F1" s="194"/>
      <c r="G1" s="194"/>
      <c r="H1" s="194"/>
    </row>
    <row r="2" spans="1:8" ht="18.75">
      <c r="A2" s="193" t="s">
        <v>54</v>
      </c>
      <c r="B2" s="193"/>
      <c r="C2" s="193"/>
      <c r="D2" s="193"/>
      <c r="E2" s="193"/>
      <c r="F2" s="193"/>
      <c r="G2" s="193"/>
      <c r="H2" s="193"/>
    </row>
    <row r="3" spans="1:8" ht="18.75">
      <c r="A3" s="193" t="s">
        <v>56</v>
      </c>
      <c r="B3" s="193"/>
      <c r="C3" s="193"/>
      <c r="D3" s="193"/>
      <c r="E3" s="193"/>
      <c r="F3" s="193"/>
      <c r="G3" s="193"/>
      <c r="H3" s="193"/>
    </row>
    <row r="4" spans="1:8" ht="15.75">
      <c r="A4" s="195"/>
      <c r="B4" s="195"/>
      <c r="C4" s="195"/>
      <c r="D4" s="195"/>
      <c r="E4" s="195"/>
      <c r="F4" s="195"/>
      <c r="G4" s="195"/>
      <c r="H4" s="195"/>
    </row>
    <row r="5" spans="1:8" ht="15.75" customHeight="1">
      <c r="A5" s="187" t="s">
        <v>132</v>
      </c>
      <c r="B5" s="187" t="s">
        <v>58</v>
      </c>
      <c r="C5" s="189" t="s">
        <v>133</v>
      </c>
      <c r="D5" s="191" t="s">
        <v>134</v>
      </c>
      <c r="E5" s="190" t="s">
        <v>50</v>
      </c>
      <c r="F5" s="190" t="s">
        <v>135</v>
      </c>
      <c r="G5" s="189" t="s">
        <v>51</v>
      </c>
      <c r="H5" s="196" t="s">
        <v>52</v>
      </c>
    </row>
    <row r="6" spans="1:8" ht="27" customHeight="1">
      <c r="A6" s="188"/>
      <c r="B6" s="188"/>
      <c r="C6" s="190"/>
      <c r="D6" s="187"/>
      <c r="E6" s="192"/>
      <c r="F6" s="192"/>
      <c r="G6" s="190"/>
      <c r="H6" s="197"/>
    </row>
    <row r="7" spans="1:68" ht="15">
      <c r="A7" s="65"/>
      <c r="B7" s="65">
        <v>1</v>
      </c>
      <c r="C7" s="76">
        <v>2</v>
      </c>
      <c r="D7" s="76">
        <v>3</v>
      </c>
      <c r="E7" s="76">
        <v>4</v>
      </c>
      <c r="F7" s="76">
        <v>5</v>
      </c>
      <c r="G7" s="137" t="s">
        <v>81</v>
      </c>
      <c r="H7" s="76" t="s">
        <v>249</v>
      </c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</row>
    <row r="8" spans="1:68" s="80" customFormat="1" ht="15">
      <c r="A8" s="77">
        <v>3</v>
      </c>
      <c r="B8" s="78" t="s">
        <v>7</v>
      </c>
      <c r="C8" s="79">
        <v>61007618</v>
      </c>
      <c r="D8" s="79">
        <f>D9+D19+D49+D55</f>
        <v>128245000</v>
      </c>
      <c r="E8" s="79">
        <f>D8/12*6</f>
        <v>64122500</v>
      </c>
      <c r="F8" s="79">
        <v>61359626.56</v>
      </c>
      <c r="G8" s="79">
        <f>F8/C8*100</f>
        <v>100.57699115543244</v>
      </c>
      <c r="H8" s="79">
        <f>F8/E8*100</f>
        <v>95.69125745253227</v>
      </c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</row>
    <row r="9" spans="1:68" s="80" customFormat="1" ht="15">
      <c r="A9" s="77">
        <v>31</v>
      </c>
      <c r="B9" s="78" t="s">
        <v>82</v>
      </c>
      <c r="C9" s="79">
        <v>47303825</v>
      </c>
      <c r="D9" s="79">
        <v>97420000</v>
      </c>
      <c r="E9" s="79">
        <f aca="true" t="shared" si="0" ref="E9:E73">D9/12*6</f>
        <v>48710000</v>
      </c>
      <c r="F9" s="79">
        <v>47693252.52</v>
      </c>
      <c r="G9" s="79">
        <f aca="true" t="shared" si="1" ref="G9:G72">F9/C9*100</f>
        <v>100.82324742238076</v>
      </c>
      <c r="H9" s="79">
        <f aca="true" t="shared" si="2" ref="H9:H72">F9/E9*100</f>
        <v>97.91265144734142</v>
      </c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</row>
    <row r="10" spans="1:68" ht="15">
      <c r="A10" s="65">
        <v>311</v>
      </c>
      <c r="B10" s="66" t="s">
        <v>83</v>
      </c>
      <c r="C10" s="72">
        <f>SUM(C11:C14)</f>
        <v>40400632</v>
      </c>
      <c r="D10" s="72">
        <f>SUM(D11:D14)</f>
        <v>81710000</v>
      </c>
      <c r="E10" s="71">
        <f t="shared" si="0"/>
        <v>40855000</v>
      </c>
      <c r="F10" s="72">
        <f>SUM(F11:F14)</f>
        <v>40238896.599999994</v>
      </c>
      <c r="G10" s="71">
        <f t="shared" si="1"/>
        <v>99.59967111405582</v>
      </c>
      <c r="H10" s="71">
        <f t="shared" si="2"/>
        <v>98.49197552319177</v>
      </c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</row>
    <row r="11" spans="1:68" ht="15">
      <c r="A11" s="65">
        <v>3111</v>
      </c>
      <c r="B11" s="66" t="s">
        <v>84</v>
      </c>
      <c r="C11" s="72">
        <v>27724381</v>
      </c>
      <c r="D11" s="72">
        <v>56500000</v>
      </c>
      <c r="E11" s="71">
        <f t="shared" si="0"/>
        <v>28250000</v>
      </c>
      <c r="F11" s="71">
        <v>28236953.36</v>
      </c>
      <c r="G11" s="71">
        <f t="shared" si="1"/>
        <v>101.84881444242164</v>
      </c>
      <c r="H11" s="71">
        <f t="shared" si="2"/>
        <v>99.95381720353981</v>
      </c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</row>
    <row r="12" spans="1:8" ht="15">
      <c r="A12" s="65">
        <v>3112</v>
      </c>
      <c r="B12" s="66" t="s">
        <v>85</v>
      </c>
      <c r="C12" s="72">
        <v>4650</v>
      </c>
      <c r="D12" s="72">
        <v>10000</v>
      </c>
      <c r="E12" s="71">
        <f t="shared" si="0"/>
        <v>5000</v>
      </c>
      <c r="F12" s="71">
        <v>4649.58</v>
      </c>
      <c r="G12" s="71">
        <f t="shared" si="1"/>
        <v>99.99096774193548</v>
      </c>
      <c r="H12" s="71">
        <f t="shared" si="2"/>
        <v>92.99159999999999</v>
      </c>
    </row>
    <row r="13" spans="1:8" ht="15">
      <c r="A13" s="65">
        <v>3113</v>
      </c>
      <c r="B13" s="66" t="s">
        <v>86</v>
      </c>
      <c r="C13" s="72">
        <v>1245073</v>
      </c>
      <c r="D13" s="72">
        <v>2200000</v>
      </c>
      <c r="E13" s="71">
        <f t="shared" si="0"/>
        <v>1100000</v>
      </c>
      <c r="F13" s="71">
        <v>1325806.14</v>
      </c>
      <c r="G13" s="71">
        <f t="shared" si="1"/>
        <v>106.48420935961185</v>
      </c>
      <c r="H13" s="71">
        <f t="shared" si="2"/>
        <v>120.5278309090909</v>
      </c>
    </row>
    <row r="14" spans="1:8" ht="15">
      <c r="A14" s="65">
        <v>3114</v>
      </c>
      <c r="B14" s="66" t="s">
        <v>87</v>
      </c>
      <c r="C14" s="72">
        <v>11426528</v>
      </c>
      <c r="D14" s="72">
        <v>23000000</v>
      </c>
      <c r="E14" s="71">
        <f t="shared" si="0"/>
        <v>11500000</v>
      </c>
      <c r="F14" s="71">
        <v>10671487.52</v>
      </c>
      <c r="G14" s="71">
        <f t="shared" si="1"/>
        <v>93.39221432792183</v>
      </c>
      <c r="H14" s="71">
        <f t="shared" si="2"/>
        <v>92.7955436521739</v>
      </c>
    </row>
    <row r="15" spans="1:8" ht="15">
      <c r="A15" s="65">
        <v>312</v>
      </c>
      <c r="B15" s="67" t="s">
        <v>8</v>
      </c>
      <c r="C15" s="72">
        <f>SUM(C16:C16)</f>
        <v>504431</v>
      </c>
      <c r="D15" s="72">
        <f>SUM(D16:D16)</f>
        <v>3210000</v>
      </c>
      <c r="E15" s="71">
        <f t="shared" si="0"/>
        <v>1605000</v>
      </c>
      <c r="F15" s="72">
        <f>SUM(F16:F16)</f>
        <v>1522115.96</v>
      </c>
      <c r="G15" s="71">
        <f t="shared" si="1"/>
        <v>301.74909155067786</v>
      </c>
      <c r="H15" s="71">
        <f t="shared" si="2"/>
        <v>94.83588535825544</v>
      </c>
    </row>
    <row r="16" spans="1:8" ht="15">
      <c r="A16" s="65">
        <v>3121</v>
      </c>
      <c r="B16" s="67" t="s">
        <v>8</v>
      </c>
      <c r="C16" s="72">
        <v>504431</v>
      </c>
      <c r="D16" s="72">
        <v>3210000</v>
      </c>
      <c r="E16" s="71">
        <f t="shared" si="0"/>
        <v>1605000</v>
      </c>
      <c r="F16" s="71">
        <v>1522115.96</v>
      </c>
      <c r="G16" s="71">
        <f t="shared" si="1"/>
        <v>301.74909155067786</v>
      </c>
      <c r="H16" s="71">
        <f t="shared" si="2"/>
        <v>94.83588535825544</v>
      </c>
    </row>
    <row r="17" spans="1:8" ht="15">
      <c r="A17" s="65">
        <v>313</v>
      </c>
      <c r="B17" s="66" t="s">
        <v>88</v>
      </c>
      <c r="C17" s="72">
        <f>SUM(C18:C18)</f>
        <v>6398762</v>
      </c>
      <c r="D17" s="72">
        <f>SUM(D18:D18)</f>
        <v>12500000</v>
      </c>
      <c r="E17" s="71">
        <f t="shared" si="0"/>
        <v>6250000</v>
      </c>
      <c r="F17" s="72">
        <f>SUM(F18:F18)</f>
        <v>5931239.96</v>
      </c>
      <c r="G17" s="71">
        <f t="shared" si="1"/>
        <v>92.69355478450363</v>
      </c>
      <c r="H17" s="71">
        <f t="shared" si="2"/>
        <v>94.89983936</v>
      </c>
    </row>
    <row r="18" spans="1:8" ht="15">
      <c r="A18" s="65">
        <v>3132</v>
      </c>
      <c r="B18" s="67" t="s">
        <v>89</v>
      </c>
      <c r="C18" s="72">
        <v>6398762</v>
      </c>
      <c r="D18" s="72">
        <v>12500000</v>
      </c>
      <c r="E18" s="71">
        <f t="shared" si="0"/>
        <v>6250000</v>
      </c>
      <c r="F18" s="71">
        <v>5931239.96</v>
      </c>
      <c r="G18" s="71">
        <f t="shared" si="1"/>
        <v>92.69355478450363</v>
      </c>
      <c r="H18" s="71">
        <f t="shared" si="2"/>
        <v>94.89983936</v>
      </c>
    </row>
    <row r="19" spans="1:8" ht="15">
      <c r="A19" s="77">
        <v>32</v>
      </c>
      <c r="B19" s="82" t="s">
        <v>113</v>
      </c>
      <c r="C19" s="81">
        <v>13286589</v>
      </c>
      <c r="D19" s="81">
        <v>29660000</v>
      </c>
      <c r="E19" s="79">
        <f t="shared" si="0"/>
        <v>14830000</v>
      </c>
      <c r="F19" s="79">
        <v>12928192.78</v>
      </c>
      <c r="G19" s="79">
        <f t="shared" si="1"/>
        <v>97.30257163821354</v>
      </c>
      <c r="H19" s="79">
        <f t="shared" si="2"/>
        <v>87.17594592043156</v>
      </c>
    </row>
    <row r="20" spans="1:8" ht="15">
      <c r="A20" s="65">
        <v>321</v>
      </c>
      <c r="B20" s="67" t="s">
        <v>9</v>
      </c>
      <c r="C20" s="72">
        <v>1487463</v>
      </c>
      <c r="D20" s="72">
        <f>SUM(D21:D23)</f>
        <v>3150000</v>
      </c>
      <c r="E20" s="71">
        <f t="shared" si="0"/>
        <v>1575000</v>
      </c>
      <c r="F20" s="72">
        <f>SUM(F21:F23)</f>
        <v>1355154.39</v>
      </c>
      <c r="G20" s="71">
        <f t="shared" si="1"/>
        <v>91.10508227767681</v>
      </c>
      <c r="H20" s="71">
        <f t="shared" si="2"/>
        <v>86.04154857142856</v>
      </c>
    </row>
    <row r="21" spans="1:8" ht="15">
      <c r="A21" s="65">
        <v>3211</v>
      </c>
      <c r="B21" s="66" t="s">
        <v>90</v>
      </c>
      <c r="C21" s="72">
        <v>7779</v>
      </c>
      <c r="D21" s="72">
        <v>200000</v>
      </c>
      <c r="E21" s="71">
        <f t="shared" si="0"/>
        <v>100000</v>
      </c>
      <c r="F21" s="71">
        <v>24192.42</v>
      </c>
      <c r="G21" s="71">
        <f t="shared" si="1"/>
        <v>310.996529116853</v>
      </c>
      <c r="H21" s="71">
        <f t="shared" si="2"/>
        <v>24.19242</v>
      </c>
    </row>
    <row r="22" spans="1:8" ht="15">
      <c r="A22" s="65">
        <v>3212</v>
      </c>
      <c r="B22" s="66" t="s">
        <v>91</v>
      </c>
      <c r="C22" s="72">
        <v>1409581</v>
      </c>
      <c r="D22" s="72">
        <v>2650000</v>
      </c>
      <c r="E22" s="71">
        <f t="shared" si="0"/>
        <v>1325000</v>
      </c>
      <c r="F22" s="71">
        <v>1272121.97</v>
      </c>
      <c r="G22" s="71">
        <f t="shared" si="1"/>
        <v>90.24823475912346</v>
      </c>
      <c r="H22" s="71">
        <f t="shared" si="2"/>
        <v>96.00920528301886</v>
      </c>
    </row>
    <row r="23" spans="1:8" ht="15">
      <c r="A23" s="68">
        <v>3213</v>
      </c>
      <c r="B23" s="67" t="s">
        <v>92</v>
      </c>
      <c r="C23" s="72">
        <v>70103</v>
      </c>
      <c r="D23" s="72">
        <v>300000</v>
      </c>
      <c r="E23" s="71">
        <f t="shared" si="0"/>
        <v>150000</v>
      </c>
      <c r="F23" s="71">
        <v>58840</v>
      </c>
      <c r="G23" s="71">
        <f t="shared" si="1"/>
        <v>83.93364050040655</v>
      </c>
      <c r="H23" s="71">
        <f t="shared" si="2"/>
        <v>39.22666666666667</v>
      </c>
    </row>
    <row r="24" spans="1:8" ht="15">
      <c r="A24" s="68">
        <v>322</v>
      </c>
      <c r="B24" s="67" t="s">
        <v>10</v>
      </c>
      <c r="C24" s="72">
        <v>7962707</v>
      </c>
      <c r="D24" s="72">
        <v>17980000</v>
      </c>
      <c r="E24" s="71">
        <f t="shared" si="0"/>
        <v>8990000</v>
      </c>
      <c r="F24" s="71">
        <v>7414059.36</v>
      </c>
      <c r="G24" s="71">
        <f t="shared" si="1"/>
        <v>93.10978490103932</v>
      </c>
      <c r="H24" s="71">
        <f t="shared" si="2"/>
        <v>82.47007074527252</v>
      </c>
    </row>
    <row r="25" spans="1:8" ht="15">
      <c r="A25" s="74">
        <v>3221</v>
      </c>
      <c r="B25" s="69" t="s">
        <v>252</v>
      </c>
      <c r="C25" s="75">
        <v>576770</v>
      </c>
      <c r="D25" s="75">
        <v>1180000</v>
      </c>
      <c r="E25" s="73">
        <f t="shared" si="0"/>
        <v>590000</v>
      </c>
      <c r="F25" s="75">
        <v>564470.87</v>
      </c>
      <c r="G25" s="71">
        <f t="shared" si="1"/>
        <v>97.86758499921979</v>
      </c>
      <c r="H25" s="71">
        <f t="shared" si="2"/>
        <v>95.67302881355933</v>
      </c>
    </row>
    <row r="26" spans="1:8" ht="15">
      <c r="A26" s="65">
        <v>3222</v>
      </c>
      <c r="B26" s="66" t="s">
        <v>94</v>
      </c>
      <c r="C26" s="72">
        <v>5440126</v>
      </c>
      <c r="D26" s="72">
        <v>11500000</v>
      </c>
      <c r="E26" s="71">
        <f t="shared" si="0"/>
        <v>5750000</v>
      </c>
      <c r="F26" s="71">
        <v>4792715.84</v>
      </c>
      <c r="G26" s="71">
        <f t="shared" si="1"/>
        <v>88.09935358114866</v>
      </c>
      <c r="H26" s="71">
        <f t="shared" si="2"/>
        <v>83.35157982608695</v>
      </c>
    </row>
    <row r="27" spans="1:8" ht="15">
      <c r="A27" s="65">
        <v>3223</v>
      </c>
      <c r="B27" s="66" t="s">
        <v>95</v>
      </c>
      <c r="C27" s="72">
        <v>1569980</v>
      </c>
      <c r="D27" s="72">
        <v>3750000</v>
      </c>
      <c r="E27" s="71">
        <f t="shared" si="0"/>
        <v>1875000</v>
      </c>
      <c r="F27" s="72">
        <v>1791012.43</v>
      </c>
      <c r="G27" s="71">
        <f t="shared" si="1"/>
        <v>114.07867807233212</v>
      </c>
      <c r="H27" s="71">
        <f t="shared" si="2"/>
        <v>95.52066293333333</v>
      </c>
    </row>
    <row r="28" spans="1:8" ht="30">
      <c r="A28" s="65">
        <v>3224</v>
      </c>
      <c r="B28" s="67" t="s">
        <v>141</v>
      </c>
      <c r="C28" s="72">
        <v>202505</v>
      </c>
      <c r="D28" s="72">
        <v>500000</v>
      </c>
      <c r="E28" s="71">
        <f t="shared" si="0"/>
        <v>250000</v>
      </c>
      <c r="F28" s="71">
        <v>169993.66</v>
      </c>
      <c r="G28" s="71">
        <f t="shared" si="1"/>
        <v>83.94541369348904</v>
      </c>
      <c r="H28" s="71">
        <f t="shared" si="2"/>
        <v>67.997464</v>
      </c>
    </row>
    <row r="29" spans="1:8" ht="15">
      <c r="A29" s="65">
        <v>3225</v>
      </c>
      <c r="B29" s="66" t="s">
        <v>96</v>
      </c>
      <c r="C29" s="72">
        <v>173326</v>
      </c>
      <c r="D29" s="72">
        <v>700000</v>
      </c>
      <c r="E29" s="71">
        <f t="shared" si="0"/>
        <v>350000</v>
      </c>
      <c r="F29" s="71">
        <v>70609.33</v>
      </c>
      <c r="G29" s="71">
        <f t="shared" si="1"/>
        <v>40.73787544857667</v>
      </c>
      <c r="H29" s="71">
        <f t="shared" si="2"/>
        <v>20.174094285714286</v>
      </c>
    </row>
    <row r="30" spans="1:8" ht="15">
      <c r="A30" s="74">
        <v>3227</v>
      </c>
      <c r="B30" s="69" t="s">
        <v>253</v>
      </c>
      <c r="C30" s="72">
        <v>0</v>
      </c>
      <c r="D30" s="72">
        <v>350000</v>
      </c>
      <c r="E30" s="71">
        <f t="shared" si="0"/>
        <v>175000</v>
      </c>
      <c r="F30" s="71">
        <v>25257.23</v>
      </c>
      <c r="G30" s="71"/>
      <c r="H30" s="71">
        <f t="shared" si="2"/>
        <v>14.432702857142857</v>
      </c>
    </row>
    <row r="31" spans="1:8" ht="15">
      <c r="A31" s="74">
        <v>323</v>
      </c>
      <c r="B31" s="69" t="s">
        <v>11</v>
      </c>
      <c r="C31" s="75">
        <v>3402001</v>
      </c>
      <c r="D31" s="75">
        <v>7600000</v>
      </c>
      <c r="E31" s="71">
        <f t="shared" si="0"/>
        <v>3800000</v>
      </c>
      <c r="F31" s="73">
        <v>3612013.43</v>
      </c>
      <c r="G31" s="71">
        <f t="shared" si="1"/>
        <v>106.1732030649021</v>
      </c>
      <c r="H31" s="71">
        <f t="shared" si="2"/>
        <v>95.052985</v>
      </c>
    </row>
    <row r="32" spans="1:8" ht="15">
      <c r="A32" s="65">
        <v>3231</v>
      </c>
      <c r="B32" s="66" t="s">
        <v>98</v>
      </c>
      <c r="C32" s="72">
        <v>114457</v>
      </c>
      <c r="D32" s="72">
        <v>250000</v>
      </c>
      <c r="E32" s="71">
        <f t="shared" si="0"/>
        <v>125000</v>
      </c>
      <c r="F32" s="71">
        <v>106683.98</v>
      </c>
      <c r="G32" s="71">
        <f t="shared" si="1"/>
        <v>93.20878583223393</v>
      </c>
      <c r="H32" s="71">
        <f t="shared" si="2"/>
        <v>85.347184</v>
      </c>
    </row>
    <row r="33" spans="1:8" ht="15">
      <c r="A33" s="65">
        <v>3232</v>
      </c>
      <c r="B33" s="67" t="s">
        <v>99</v>
      </c>
      <c r="C33" s="72">
        <v>474750</v>
      </c>
      <c r="D33" s="72">
        <v>1340000</v>
      </c>
      <c r="E33" s="71">
        <f t="shared" si="0"/>
        <v>670000</v>
      </c>
      <c r="F33" s="71">
        <v>580998.31</v>
      </c>
      <c r="G33" s="71">
        <f t="shared" si="1"/>
        <v>122.37984412848868</v>
      </c>
      <c r="H33" s="71">
        <f t="shared" si="2"/>
        <v>86.7161656716418</v>
      </c>
    </row>
    <row r="34" spans="1:8" ht="15">
      <c r="A34" s="65">
        <v>3233</v>
      </c>
      <c r="B34" s="67" t="s">
        <v>100</v>
      </c>
      <c r="C34" s="72">
        <v>14661</v>
      </c>
      <c r="D34" s="72">
        <v>40000</v>
      </c>
      <c r="E34" s="71">
        <f t="shared" si="0"/>
        <v>20000</v>
      </c>
      <c r="F34" s="71">
        <v>35211</v>
      </c>
      <c r="G34" s="71">
        <f t="shared" si="1"/>
        <v>240.16779210149375</v>
      </c>
      <c r="H34" s="71">
        <f t="shared" si="2"/>
        <v>176.055</v>
      </c>
    </row>
    <row r="35" spans="1:8" ht="15">
      <c r="A35" s="65">
        <v>3234</v>
      </c>
      <c r="B35" s="66" t="s">
        <v>101</v>
      </c>
      <c r="C35" s="72">
        <v>1184623</v>
      </c>
      <c r="D35" s="72">
        <v>2590000</v>
      </c>
      <c r="E35" s="71">
        <f t="shared" si="0"/>
        <v>1295000</v>
      </c>
      <c r="F35" s="71">
        <v>1215564.89</v>
      </c>
      <c r="G35" s="71">
        <f t="shared" si="1"/>
        <v>102.61196093609529</v>
      </c>
      <c r="H35" s="71">
        <f t="shared" si="2"/>
        <v>93.86601467181467</v>
      </c>
    </row>
    <row r="36" spans="1:8" ht="15">
      <c r="A36" s="65">
        <v>3235</v>
      </c>
      <c r="B36" s="67" t="s">
        <v>102</v>
      </c>
      <c r="C36" s="72">
        <v>760761</v>
      </c>
      <c r="D36" s="72">
        <v>1460000</v>
      </c>
      <c r="E36" s="71">
        <f t="shared" si="0"/>
        <v>730000</v>
      </c>
      <c r="F36" s="72">
        <v>675970.62</v>
      </c>
      <c r="G36" s="71">
        <f t="shared" si="1"/>
        <v>88.8545311865356</v>
      </c>
      <c r="H36" s="71">
        <f t="shared" si="2"/>
        <v>92.59871506849315</v>
      </c>
    </row>
    <row r="37" spans="1:8" ht="15">
      <c r="A37" s="65">
        <v>3236</v>
      </c>
      <c r="B37" s="66" t="s">
        <v>103</v>
      </c>
      <c r="C37" s="72">
        <v>53475</v>
      </c>
      <c r="D37" s="72">
        <v>150000</v>
      </c>
      <c r="E37" s="71">
        <f t="shared" si="0"/>
        <v>75000</v>
      </c>
      <c r="F37" s="72">
        <v>52213.38</v>
      </c>
      <c r="G37" s="71">
        <f t="shared" si="1"/>
        <v>97.64072931276296</v>
      </c>
      <c r="H37" s="71">
        <f t="shared" si="2"/>
        <v>69.61784</v>
      </c>
    </row>
    <row r="38" spans="1:8" ht="15">
      <c r="A38" s="65">
        <v>3237</v>
      </c>
      <c r="B38" s="67" t="s">
        <v>104</v>
      </c>
      <c r="C38" s="72">
        <v>474904</v>
      </c>
      <c r="D38" s="72">
        <v>850000</v>
      </c>
      <c r="E38" s="71">
        <f t="shared" si="0"/>
        <v>425000</v>
      </c>
      <c r="F38" s="72">
        <v>583928.54</v>
      </c>
      <c r="G38" s="71">
        <f t="shared" si="1"/>
        <v>122.95717450263632</v>
      </c>
      <c r="H38" s="71">
        <f t="shared" si="2"/>
        <v>137.3949505882353</v>
      </c>
    </row>
    <row r="39" spans="1:8" ht="15">
      <c r="A39" s="65">
        <v>3238</v>
      </c>
      <c r="B39" s="66" t="s">
        <v>105</v>
      </c>
      <c r="C39" s="72">
        <v>262245</v>
      </c>
      <c r="D39" s="72">
        <v>750000</v>
      </c>
      <c r="E39" s="71">
        <f t="shared" si="0"/>
        <v>375000</v>
      </c>
      <c r="F39" s="71">
        <v>293500</v>
      </c>
      <c r="G39" s="71">
        <f t="shared" si="1"/>
        <v>111.91824438978817</v>
      </c>
      <c r="H39" s="71">
        <f t="shared" si="2"/>
        <v>78.26666666666667</v>
      </c>
    </row>
    <row r="40" spans="1:8" ht="15">
      <c r="A40" s="65">
        <v>3239</v>
      </c>
      <c r="B40" s="66" t="s">
        <v>106</v>
      </c>
      <c r="C40" s="72">
        <v>62125</v>
      </c>
      <c r="D40" s="72">
        <v>170000</v>
      </c>
      <c r="E40" s="71">
        <f t="shared" si="0"/>
        <v>85000</v>
      </c>
      <c r="F40" s="72">
        <v>67942.71</v>
      </c>
      <c r="G40" s="71">
        <f t="shared" si="1"/>
        <v>109.36452313883301</v>
      </c>
      <c r="H40" s="71">
        <f t="shared" si="2"/>
        <v>79.93260000000001</v>
      </c>
    </row>
    <row r="41" spans="1:8" ht="16.5" customHeight="1">
      <c r="A41" s="74">
        <v>329</v>
      </c>
      <c r="B41" s="69" t="s">
        <v>12</v>
      </c>
      <c r="C41" s="75">
        <f>SUM(C42:C48)</f>
        <v>434418</v>
      </c>
      <c r="D41" s="75">
        <v>930000</v>
      </c>
      <c r="E41" s="73">
        <f t="shared" si="0"/>
        <v>465000</v>
      </c>
      <c r="F41" s="75">
        <f>SUM(F42:F48)</f>
        <v>546965.6</v>
      </c>
      <c r="G41" s="73">
        <f t="shared" si="1"/>
        <v>125.90767417556363</v>
      </c>
      <c r="H41" s="73">
        <f t="shared" si="2"/>
        <v>117.62701075268818</v>
      </c>
    </row>
    <row r="42" spans="1:8" ht="15">
      <c r="A42" s="65">
        <v>3291</v>
      </c>
      <c r="B42" s="67" t="s">
        <v>247</v>
      </c>
      <c r="C42" s="72">
        <v>46885</v>
      </c>
      <c r="D42" s="72">
        <v>100000</v>
      </c>
      <c r="E42" s="71">
        <f t="shared" si="0"/>
        <v>50000</v>
      </c>
      <c r="F42" s="71">
        <v>40491.63</v>
      </c>
      <c r="G42" s="71">
        <f t="shared" si="1"/>
        <v>86.36371973978883</v>
      </c>
      <c r="H42" s="71">
        <f t="shared" si="2"/>
        <v>80.98325999999999</v>
      </c>
    </row>
    <row r="43" spans="1:8" ht="15">
      <c r="A43" s="65">
        <v>3292</v>
      </c>
      <c r="B43" s="66" t="s">
        <v>107</v>
      </c>
      <c r="C43" s="72">
        <v>188763</v>
      </c>
      <c r="D43" s="72">
        <v>350000</v>
      </c>
      <c r="E43" s="71">
        <f t="shared" si="0"/>
        <v>175000</v>
      </c>
      <c r="F43" s="71">
        <v>175650.76</v>
      </c>
      <c r="G43" s="71">
        <f t="shared" si="1"/>
        <v>93.05359630859861</v>
      </c>
      <c r="H43" s="71">
        <f t="shared" si="2"/>
        <v>100.37186285714286</v>
      </c>
    </row>
    <row r="44" spans="1:8" ht="15">
      <c r="A44" s="65">
        <v>3293</v>
      </c>
      <c r="B44" s="66" t="s">
        <v>108</v>
      </c>
      <c r="C44" s="72">
        <v>6550</v>
      </c>
      <c r="D44" s="72">
        <v>50000</v>
      </c>
      <c r="E44" s="71">
        <f t="shared" si="0"/>
        <v>25000</v>
      </c>
      <c r="F44" s="71">
        <v>15272.42</v>
      </c>
      <c r="G44" s="71">
        <f t="shared" si="1"/>
        <v>233.1667175572519</v>
      </c>
      <c r="H44" s="71">
        <f t="shared" si="2"/>
        <v>61.08968</v>
      </c>
    </row>
    <row r="45" spans="1:8" ht="15">
      <c r="A45" s="65">
        <v>3294</v>
      </c>
      <c r="B45" s="66" t="s">
        <v>109</v>
      </c>
      <c r="C45" s="72">
        <v>10857</v>
      </c>
      <c r="D45" s="72">
        <v>30000</v>
      </c>
      <c r="E45" s="71">
        <f t="shared" si="0"/>
        <v>15000</v>
      </c>
      <c r="F45" s="71">
        <v>12786</v>
      </c>
      <c r="G45" s="71">
        <f t="shared" si="1"/>
        <v>117.7673390439348</v>
      </c>
      <c r="H45" s="71">
        <f t="shared" si="2"/>
        <v>85.24000000000001</v>
      </c>
    </row>
    <row r="46" spans="1:8" ht="15">
      <c r="A46" s="65">
        <v>3295</v>
      </c>
      <c r="B46" s="66" t="s">
        <v>110</v>
      </c>
      <c r="C46" s="72">
        <v>20188</v>
      </c>
      <c r="D46" s="72">
        <v>50000</v>
      </c>
      <c r="E46" s="71">
        <f t="shared" si="0"/>
        <v>25000</v>
      </c>
      <c r="F46" s="71">
        <v>29379.38</v>
      </c>
      <c r="G46" s="71">
        <f t="shared" si="1"/>
        <v>145.5289280760848</v>
      </c>
      <c r="H46" s="71">
        <f t="shared" si="2"/>
        <v>117.51751999999999</v>
      </c>
    </row>
    <row r="47" spans="1:8" ht="15">
      <c r="A47" s="65">
        <v>3296</v>
      </c>
      <c r="B47" s="66" t="s">
        <v>111</v>
      </c>
      <c r="C47" s="72">
        <v>0</v>
      </c>
      <c r="D47" s="72">
        <v>100000</v>
      </c>
      <c r="E47" s="71">
        <f t="shared" si="0"/>
        <v>50000</v>
      </c>
      <c r="F47" s="71">
        <v>214893.87</v>
      </c>
      <c r="G47" s="71"/>
      <c r="H47" s="71">
        <f t="shared" si="2"/>
        <v>429.78774</v>
      </c>
    </row>
    <row r="48" spans="1:8" ht="15">
      <c r="A48" s="65">
        <v>3299</v>
      </c>
      <c r="B48" s="66" t="s">
        <v>112</v>
      </c>
      <c r="C48" s="72">
        <v>161175</v>
      </c>
      <c r="D48" s="72">
        <v>250000</v>
      </c>
      <c r="E48" s="71">
        <f t="shared" si="0"/>
        <v>125000</v>
      </c>
      <c r="F48" s="71">
        <v>58491.54</v>
      </c>
      <c r="G48" s="71">
        <f t="shared" si="1"/>
        <v>36.29070265239646</v>
      </c>
      <c r="H48" s="71">
        <f t="shared" si="2"/>
        <v>46.793232</v>
      </c>
    </row>
    <row r="49" spans="1:8" ht="15">
      <c r="A49" s="77">
        <v>34</v>
      </c>
      <c r="B49" s="138" t="s">
        <v>142</v>
      </c>
      <c r="C49" s="81">
        <v>408184</v>
      </c>
      <c r="D49" s="81">
        <v>1025000</v>
      </c>
      <c r="E49" s="79">
        <f t="shared" si="0"/>
        <v>512500</v>
      </c>
      <c r="F49" s="79">
        <v>723152.33</v>
      </c>
      <c r="G49" s="79">
        <f t="shared" si="1"/>
        <v>177.16332095329557</v>
      </c>
      <c r="H49" s="79">
        <f t="shared" si="2"/>
        <v>141.1028936585366</v>
      </c>
    </row>
    <row r="50" spans="1:8" ht="15">
      <c r="A50" s="65">
        <v>342</v>
      </c>
      <c r="B50" s="66" t="s">
        <v>114</v>
      </c>
      <c r="C50" s="72">
        <v>1663</v>
      </c>
      <c r="D50" s="72">
        <f>D51</f>
        <v>10000</v>
      </c>
      <c r="E50" s="71">
        <f t="shared" si="0"/>
        <v>5000</v>
      </c>
      <c r="F50" s="72">
        <v>690.39</v>
      </c>
      <c r="G50" s="71">
        <f t="shared" si="1"/>
        <v>41.51473241130487</v>
      </c>
      <c r="H50" s="71">
        <f t="shared" si="2"/>
        <v>13.8078</v>
      </c>
    </row>
    <row r="51" spans="1:8" ht="15">
      <c r="A51" s="65">
        <v>3423</v>
      </c>
      <c r="B51" s="66" t="s">
        <v>115</v>
      </c>
      <c r="C51" s="72">
        <v>1663</v>
      </c>
      <c r="D51" s="72">
        <v>10000</v>
      </c>
      <c r="E51" s="71">
        <f t="shared" si="0"/>
        <v>5000</v>
      </c>
      <c r="F51" s="71">
        <v>690.39</v>
      </c>
      <c r="G51" s="71">
        <f t="shared" si="1"/>
        <v>41.51473241130487</v>
      </c>
      <c r="H51" s="71">
        <f t="shared" si="2"/>
        <v>13.8078</v>
      </c>
    </row>
    <row r="52" spans="1:8" ht="15">
      <c r="A52" s="65">
        <v>343</v>
      </c>
      <c r="B52" s="66" t="s">
        <v>13</v>
      </c>
      <c r="C52" s="72">
        <f>SUM(C53:C54)</f>
        <v>406521</v>
      </c>
      <c r="D52" s="72">
        <f>SUM(D53:D54)</f>
        <v>1015000</v>
      </c>
      <c r="E52" s="71">
        <f t="shared" si="0"/>
        <v>507500</v>
      </c>
      <c r="F52" s="72">
        <v>722461.94</v>
      </c>
      <c r="G52" s="71">
        <f t="shared" si="1"/>
        <v>177.71823349839244</v>
      </c>
      <c r="H52" s="71">
        <f t="shared" si="2"/>
        <v>142.35703251231527</v>
      </c>
    </row>
    <row r="53" spans="1:8" ht="15">
      <c r="A53" s="65">
        <v>3431</v>
      </c>
      <c r="B53" s="66" t="s">
        <v>116</v>
      </c>
      <c r="C53" s="72">
        <v>8103</v>
      </c>
      <c r="D53" s="72">
        <v>15000</v>
      </c>
      <c r="E53" s="71">
        <f t="shared" si="0"/>
        <v>7500</v>
      </c>
      <c r="F53" s="71">
        <v>7940.6</v>
      </c>
      <c r="G53" s="71">
        <f t="shared" si="1"/>
        <v>97.99580402320129</v>
      </c>
      <c r="H53" s="71">
        <f t="shared" si="2"/>
        <v>105.87466666666667</v>
      </c>
    </row>
    <row r="54" spans="1:8" ht="15">
      <c r="A54" s="65">
        <v>3433</v>
      </c>
      <c r="B54" s="66" t="s">
        <v>117</v>
      </c>
      <c r="C54" s="72">
        <v>398418</v>
      </c>
      <c r="D54" s="72">
        <v>1000000</v>
      </c>
      <c r="E54" s="71">
        <f t="shared" si="0"/>
        <v>500000</v>
      </c>
      <c r="F54" s="71">
        <v>714521.34</v>
      </c>
      <c r="G54" s="71">
        <f t="shared" si="1"/>
        <v>179.33962320979472</v>
      </c>
      <c r="H54" s="71">
        <f t="shared" si="2"/>
        <v>142.904268</v>
      </c>
    </row>
    <row r="55" spans="1:8" ht="15">
      <c r="A55" s="77">
        <v>37</v>
      </c>
      <c r="B55" s="138" t="s">
        <v>22</v>
      </c>
      <c r="C55" s="81">
        <v>9020</v>
      </c>
      <c r="D55" s="81">
        <v>140000</v>
      </c>
      <c r="E55" s="79">
        <f t="shared" si="0"/>
        <v>70000</v>
      </c>
      <c r="F55" s="79">
        <v>16028.93</v>
      </c>
      <c r="G55" s="79">
        <f t="shared" si="1"/>
        <v>177.70432372505545</v>
      </c>
      <c r="H55" s="79">
        <f t="shared" si="2"/>
        <v>22.89847142857143</v>
      </c>
    </row>
    <row r="56" spans="1:8" ht="15">
      <c r="A56" s="65">
        <v>372</v>
      </c>
      <c r="B56" s="66" t="s">
        <v>22</v>
      </c>
      <c r="C56" s="72">
        <v>9020</v>
      </c>
      <c r="D56" s="72">
        <v>140000</v>
      </c>
      <c r="E56" s="71">
        <f t="shared" si="0"/>
        <v>70000</v>
      </c>
      <c r="F56" s="71">
        <v>16028.93</v>
      </c>
      <c r="G56" s="71">
        <f t="shared" si="1"/>
        <v>177.70432372505545</v>
      </c>
      <c r="H56" s="71">
        <f t="shared" si="2"/>
        <v>22.89847142857143</v>
      </c>
    </row>
    <row r="57" spans="1:8" ht="30">
      <c r="A57" s="65">
        <v>3721</v>
      </c>
      <c r="B57" s="67" t="s">
        <v>136</v>
      </c>
      <c r="C57" s="72">
        <v>9020</v>
      </c>
      <c r="D57" s="72">
        <v>140000</v>
      </c>
      <c r="E57" s="71">
        <f t="shared" si="0"/>
        <v>70000</v>
      </c>
      <c r="F57" s="72">
        <v>16028.93</v>
      </c>
      <c r="G57" s="71">
        <f t="shared" si="1"/>
        <v>177.70432372505545</v>
      </c>
      <c r="H57" s="71">
        <f t="shared" si="2"/>
        <v>22.89847142857143</v>
      </c>
    </row>
    <row r="58" spans="1:8" ht="15">
      <c r="A58" s="83">
        <v>4</v>
      </c>
      <c r="B58" s="82" t="s">
        <v>118</v>
      </c>
      <c r="C58" s="79">
        <v>2364806</v>
      </c>
      <c r="D58" s="79">
        <v>3274705</v>
      </c>
      <c r="E58" s="79">
        <f t="shared" si="0"/>
        <v>1637352.5</v>
      </c>
      <c r="F58" s="79">
        <v>679989.45</v>
      </c>
      <c r="G58" s="79">
        <f t="shared" si="1"/>
        <v>28.754555341960398</v>
      </c>
      <c r="H58" s="79">
        <f t="shared" si="2"/>
        <v>41.5298141359298</v>
      </c>
    </row>
    <row r="59" spans="1:8" ht="15">
      <c r="A59" s="68">
        <v>42</v>
      </c>
      <c r="B59" s="67" t="s">
        <v>119</v>
      </c>
      <c r="C59" s="71">
        <v>1733316</v>
      </c>
      <c r="D59" s="71">
        <v>2904705</v>
      </c>
      <c r="E59" s="71">
        <f t="shared" si="0"/>
        <v>1452352.5</v>
      </c>
      <c r="F59" s="71">
        <v>536483.1</v>
      </c>
      <c r="G59" s="71">
        <f t="shared" si="1"/>
        <v>30.951257589498972</v>
      </c>
      <c r="H59" s="71">
        <f t="shared" si="2"/>
        <v>36.9389042949284</v>
      </c>
    </row>
    <row r="60" spans="1:8" ht="15">
      <c r="A60" s="68">
        <v>422</v>
      </c>
      <c r="B60" s="67" t="s">
        <v>14</v>
      </c>
      <c r="C60" s="71">
        <f>SUM(C61:C67)</f>
        <v>1729444</v>
      </c>
      <c r="D60" s="71">
        <f>SUM(D61:D67)</f>
        <v>2654705</v>
      </c>
      <c r="E60" s="71">
        <f t="shared" si="0"/>
        <v>1327352.5</v>
      </c>
      <c r="F60" s="71">
        <v>524370.6</v>
      </c>
      <c r="G60" s="71">
        <f t="shared" si="1"/>
        <v>30.320183827866064</v>
      </c>
      <c r="H60" s="71">
        <f t="shared" si="2"/>
        <v>39.50499961389306</v>
      </c>
    </row>
    <row r="61" spans="1:8" ht="15">
      <c r="A61" s="68">
        <v>4221</v>
      </c>
      <c r="B61" s="67" t="s">
        <v>120</v>
      </c>
      <c r="C61" s="71">
        <v>60564</v>
      </c>
      <c r="D61" s="72">
        <v>200000</v>
      </c>
      <c r="E61" s="71">
        <f t="shared" si="0"/>
        <v>100000</v>
      </c>
      <c r="F61" s="71">
        <v>72513</v>
      </c>
      <c r="G61" s="71">
        <f t="shared" si="1"/>
        <v>119.72954230235784</v>
      </c>
      <c r="H61" s="71">
        <f t="shared" si="2"/>
        <v>72.513</v>
      </c>
    </row>
    <row r="62" spans="1:8" ht="15">
      <c r="A62" s="68">
        <v>4222</v>
      </c>
      <c r="B62" s="67" t="s">
        <v>121</v>
      </c>
      <c r="C62" s="71">
        <v>4037</v>
      </c>
      <c r="D62" s="72">
        <v>30000</v>
      </c>
      <c r="E62" s="71">
        <f t="shared" si="0"/>
        <v>15000</v>
      </c>
      <c r="F62" s="71">
        <v>15472.5</v>
      </c>
      <c r="G62" s="71">
        <f t="shared" si="1"/>
        <v>383.2672776814466</v>
      </c>
      <c r="H62" s="71">
        <f t="shared" si="2"/>
        <v>103.15</v>
      </c>
    </row>
    <row r="63" spans="1:8" ht="15">
      <c r="A63" s="68">
        <v>4223</v>
      </c>
      <c r="B63" s="67" t="s">
        <v>122</v>
      </c>
      <c r="C63" s="71">
        <v>32702</v>
      </c>
      <c r="D63" s="72">
        <v>374705</v>
      </c>
      <c r="E63" s="71">
        <f t="shared" si="0"/>
        <v>187352.5</v>
      </c>
      <c r="F63" s="71">
        <v>4875</v>
      </c>
      <c r="G63" s="71">
        <f t="shared" si="1"/>
        <v>14.907345116506635</v>
      </c>
      <c r="H63" s="71">
        <f t="shared" si="2"/>
        <v>2.6020469435956284</v>
      </c>
    </row>
    <row r="64" spans="1:8" ht="15">
      <c r="A64" s="68">
        <v>4224</v>
      </c>
      <c r="B64" s="67" t="s">
        <v>123</v>
      </c>
      <c r="C64" s="71">
        <v>1214419</v>
      </c>
      <c r="D64" s="72">
        <v>2000000</v>
      </c>
      <c r="E64" s="71">
        <f t="shared" si="0"/>
        <v>1000000</v>
      </c>
      <c r="F64" s="71">
        <v>377804</v>
      </c>
      <c r="G64" s="71">
        <f t="shared" si="1"/>
        <v>31.109855824060723</v>
      </c>
      <c r="H64" s="71">
        <f t="shared" si="2"/>
        <v>37.7804</v>
      </c>
    </row>
    <row r="65" spans="1:8" ht="15">
      <c r="A65" s="68">
        <v>4225</v>
      </c>
      <c r="B65" s="67" t="s">
        <v>124</v>
      </c>
      <c r="C65" s="71">
        <v>0</v>
      </c>
      <c r="D65" s="72">
        <v>10000</v>
      </c>
      <c r="E65" s="71">
        <f t="shared" si="0"/>
        <v>5000</v>
      </c>
      <c r="F65" s="71">
        <v>0</v>
      </c>
      <c r="G65" s="71"/>
      <c r="H65" s="71">
        <f t="shared" si="2"/>
        <v>0</v>
      </c>
    </row>
    <row r="66" spans="1:8" ht="15">
      <c r="A66" s="68">
        <v>4226</v>
      </c>
      <c r="B66" s="67" t="s">
        <v>125</v>
      </c>
      <c r="C66" s="71">
        <v>0</v>
      </c>
      <c r="D66" s="72">
        <v>20000</v>
      </c>
      <c r="E66" s="71">
        <f t="shared" si="0"/>
        <v>10000</v>
      </c>
      <c r="F66" s="71">
        <v>6529.6</v>
      </c>
      <c r="G66" s="71"/>
      <c r="H66" s="71">
        <f t="shared" si="2"/>
        <v>65.29599999999999</v>
      </c>
    </row>
    <row r="67" spans="1:8" ht="30">
      <c r="A67" s="68">
        <v>4227</v>
      </c>
      <c r="B67" s="67" t="s">
        <v>126</v>
      </c>
      <c r="C67" s="71">
        <v>417722</v>
      </c>
      <c r="D67" s="72">
        <v>20000</v>
      </c>
      <c r="E67" s="71">
        <f t="shared" si="0"/>
        <v>10000</v>
      </c>
      <c r="F67" s="71">
        <v>47176.5</v>
      </c>
      <c r="G67" s="71">
        <f t="shared" si="1"/>
        <v>11.293755176887977</v>
      </c>
      <c r="H67" s="71">
        <f t="shared" si="2"/>
        <v>471.765</v>
      </c>
    </row>
    <row r="68" spans="1:8" ht="15">
      <c r="A68" s="70">
        <v>423</v>
      </c>
      <c r="B68" s="67" t="s">
        <v>23</v>
      </c>
      <c r="C68" s="73">
        <f>C69</f>
        <v>0</v>
      </c>
      <c r="D68" s="73">
        <f>D69</f>
        <v>200000</v>
      </c>
      <c r="E68" s="71">
        <f t="shared" si="0"/>
        <v>100000</v>
      </c>
      <c r="F68" s="73">
        <f>F69</f>
        <v>0</v>
      </c>
      <c r="G68" s="71"/>
      <c r="H68" s="71">
        <f t="shared" si="2"/>
        <v>0</v>
      </c>
    </row>
    <row r="69" spans="1:8" ht="15">
      <c r="A69" s="68">
        <v>4231</v>
      </c>
      <c r="B69" s="67" t="s">
        <v>23</v>
      </c>
      <c r="C69" s="71">
        <v>0</v>
      </c>
      <c r="D69" s="72">
        <v>200000</v>
      </c>
      <c r="E69" s="71">
        <f t="shared" si="0"/>
        <v>100000</v>
      </c>
      <c r="F69" s="71">
        <v>0</v>
      </c>
      <c r="G69" s="71"/>
      <c r="H69" s="71">
        <f t="shared" si="2"/>
        <v>0</v>
      </c>
    </row>
    <row r="70" spans="1:8" ht="15">
      <c r="A70" s="68">
        <v>426</v>
      </c>
      <c r="B70" s="67" t="s">
        <v>24</v>
      </c>
      <c r="C70" s="101">
        <f>C71</f>
        <v>3872</v>
      </c>
      <c r="D70" s="101">
        <f>D71</f>
        <v>50000</v>
      </c>
      <c r="E70" s="71">
        <f t="shared" si="0"/>
        <v>25000</v>
      </c>
      <c r="F70" s="101">
        <f>F71</f>
        <v>12112.5</v>
      </c>
      <c r="G70" s="71">
        <f t="shared" si="1"/>
        <v>312.82283057851237</v>
      </c>
      <c r="H70" s="71">
        <f t="shared" si="2"/>
        <v>48.449999999999996</v>
      </c>
    </row>
    <row r="71" spans="1:8" ht="15">
      <c r="A71" s="68">
        <v>4262</v>
      </c>
      <c r="B71" s="67" t="s">
        <v>24</v>
      </c>
      <c r="C71" s="71">
        <v>3872</v>
      </c>
      <c r="D71" s="72">
        <v>50000</v>
      </c>
      <c r="E71" s="71">
        <f t="shared" si="0"/>
        <v>25000</v>
      </c>
      <c r="F71" s="71">
        <v>12112.5</v>
      </c>
      <c r="G71" s="71">
        <f t="shared" si="1"/>
        <v>312.82283057851237</v>
      </c>
      <c r="H71" s="71">
        <f t="shared" si="2"/>
        <v>48.449999999999996</v>
      </c>
    </row>
    <row r="72" spans="1:8" ht="15">
      <c r="A72" s="68">
        <v>45</v>
      </c>
      <c r="B72" s="67" t="s">
        <v>127</v>
      </c>
      <c r="C72" s="101">
        <f>C73+C75+C77+C79</f>
        <v>631490</v>
      </c>
      <c r="D72" s="101">
        <v>370000</v>
      </c>
      <c r="E72" s="71">
        <f t="shared" si="0"/>
        <v>185000</v>
      </c>
      <c r="F72" s="101">
        <f>F73+F75+F77+F79</f>
        <v>143506.35</v>
      </c>
      <c r="G72" s="71">
        <f t="shared" si="1"/>
        <v>22.725039193019683</v>
      </c>
      <c r="H72" s="71">
        <f t="shared" si="2"/>
        <v>77.571</v>
      </c>
    </row>
    <row r="73" spans="1:8" ht="15">
      <c r="A73" s="68">
        <v>451</v>
      </c>
      <c r="B73" s="67" t="s">
        <v>128</v>
      </c>
      <c r="C73" s="101">
        <f>C74</f>
        <v>196490</v>
      </c>
      <c r="D73" s="101">
        <f>D74</f>
        <v>300000</v>
      </c>
      <c r="E73" s="71">
        <f t="shared" si="0"/>
        <v>150000</v>
      </c>
      <c r="F73" s="101">
        <f>F74</f>
        <v>143506.35</v>
      </c>
      <c r="G73" s="71">
        <f aca="true" t="shared" si="3" ref="G73:G86">F73/C73*100</f>
        <v>73.03493816479211</v>
      </c>
      <c r="H73" s="71">
        <f aca="true" t="shared" si="4" ref="H73:H86">F73/E73*100</f>
        <v>95.6709</v>
      </c>
    </row>
    <row r="74" spans="1:8" ht="15">
      <c r="A74" s="68">
        <v>4511</v>
      </c>
      <c r="B74" s="67" t="s">
        <v>128</v>
      </c>
      <c r="C74" s="71">
        <v>196490</v>
      </c>
      <c r="D74" s="72">
        <v>300000</v>
      </c>
      <c r="E74" s="71">
        <f aca="true" t="shared" si="5" ref="E74:E86">D74/12*6</f>
        <v>150000</v>
      </c>
      <c r="F74" s="71">
        <v>143506.35</v>
      </c>
      <c r="G74" s="71">
        <f t="shared" si="3"/>
        <v>73.03493816479211</v>
      </c>
      <c r="H74" s="71">
        <f t="shared" si="4"/>
        <v>95.6709</v>
      </c>
    </row>
    <row r="75" spans="1:8" ht="30">
      <c r="A75" s="68">
        <v>452</v>
      </c>
      <c r="B75" s="67" t="s">
        <v>25</v>
      </c>
      <c r="C75" s="101">
        <f>C76</f>
        <v>0</v>
      </c>
      <c r="D75" s="101">
        <f>D76</f>
        <v>20000</v>
      </c>
      <c r="E75" s="71">
        <f t="shared" si="5"/>
        <v>10000</v>
      </c>
      <c r="F75" s="101">
        <f>F76</f>
        <v>0</v>
      </c>
      <c r="G75" s="71"/>
      <c r="H75" s="71"/>
    </row>
    <row r="76" spans="1:8" ht="30">
      <c r="A76" s="68">
        <v>4521</v>
      </c>
      <c r="B76" s="67" t="s">
        <v>25</v>
      </c>
      <c r="C76" s="71">
        <v>0</v>
      </c>
      <c r="D76" s="72">
        <v>20000</v>
      </c>
      <c r="E76" s="71">
        <f t="shared" si="5"/>
        <v>10000</v>
      </c>
      <c r="F76" s="71">
        <v>0</v>
      </c>
      <c r="G76" s="71"/>
      <c r="H76" s="71"/>
    </row>
    <row r="77" spans="1:8" ht="30">
      <c r="A77" s="68">
        <v>453</v>
      </c>
      <c r="B77" s="67" t="s">
        <v>129</v>
      </c>
      <c r="C77" s="101">
        <f>C78</f>
        <v>187500</v>
      </c>
      <c r="D77" s="101">
        <v>0</v>
      </c>
      <c r="E77" s="71">
        <f t="shared" si="5"/>
        <v>0</v>
      </c>
      <c r="F77" s="101">
        <f>F78</f>
        <v>0</v>
      </c>
      <c r="G77" s="71"/>
      <c r="H77" s="71"/>
    </row>
    <row r="78" spans="1:8" ht="30">
      <c r="A78" s="68">
        <v>4531</v>
      </c>
      <c r="B78" s="67" t="s">
        <v>129</v>
      </c>
      <c r="C78" s="71">
        <v>187500</v>
      </c>
      <c r="D78" s="72">
        <v>0</v>
      </c>
      <c r="E78" s="71">
        <f t="shared" si="5"/>
        <v>0</v>
      </c>
      <c r="F78" s="71">
        <v>0</v>
      </c>
      <c r="G78" s="71"/>
      <c r="H78" s="71"/>
    </row>
    <row r="79" spans="1:8" ht="30">
      <c r="A79" s="68">
        <v>454</v>
      </c>
      <c r="B79" s="67" t="s">
        <v>130</v>
      </c>
      <c r="C79" s="101">
        <f>C80</f>
        <v>247500</v>
      </c>
      <c r="D79" s="101">
        <f>D80</f>
        <v>50000</v>
      </c>
      <c r="E79" s="71">
        <f t="shared" si="5"/>
        <v>25000</v>
      </c>
      <c r="F79" s="101">
        <f>F80</f>
        <v>0</v>
      </c>
      <c r="G79" s="71"/>
      <c r="H79" s="71"/>
    </row>
    <row r="80" spans="1:8" ht="30">
      <c r="A80" s="68">
        <v>4541</v>
      </c>
      <c r="B80" s="67" t="s">
        <v>130</v>
      </c>
      <c r="C80" s="71">
        <v>247500</v>
      </c>
      <c r="D80" s="72">
        <v>50000</v>
      </c>
      <c r="E80" s="71">
        <f t="shared" si="5"/>
        <v>25000</v>
      </c>
      <c r="F80" s="71">
        <v>0</v>
      </c>
      <c r="G80" s="71"/>
      <c r="H80" s="71"/>
    </row>
    <row r="81" spans="1:8" ht="30">
      <c r="A81" s="83">
        <v>5</v>
      </c>
      <c r="B81" s="82" t="s">
        <v>137</v>
      </c>
      <c r="C81" s="79">
        <v>19099</v>
      </c>
      <c r="D81" s="79">
        <v>50000</v>
      </c>
      <c r="E81" s="79">
        <f t="shared" si="5"/>
        <v>25000</v>
      </c>
      <c r="F81" s="79">
        <v>20071.91</v>
      </c>
      <c r="G81" s="79">
        <f t="shared" si="3"/>
        <v>105.094036336981</v>
      </c>
      <c r="H81" s="79">
        <f t="shared" si="4"/>
        <v>80.28764000000001</v>
      </c>
    </row>
    <row r="82" spans="1:8" ht="30">
      <c r="A82" s="68">
        <v>54</v>
      </c>
      <c r="B82" s="67" t="s">
        <v>138</v>
      </c>
      <c r="C82" s="71">
        <v>19099</v>
      </c>
      <c r="D82" s="71">
        <v>50000</v>
      </c>
      <c r="E82" s="71">
        <f t="shared" si="5"/>
        <v>25000</v>
      </c>
      <c r="F82" s="71">
        <v>20071.91</v>
      </c>
      <c r="G82" s="71">
        <f t="shared" si="3"/>
        <v>105.094036336981</v>
      </c>
      <c r="H82" s="71">
        <f t="shared" si="4"/>
        <v>80.28764000000001</v>
      </c>
    </row>
    <row r="83" spans="1:8" ht="30.75" customHeight="1">
      <c r="A83" s="70">
        <v>544</v>
      </c>
      <c r="B83" s="69" t="s">
        <v>139</v>
      </c>
      <c r="C83" s="71">
        <v>19099</v>
      </c>
      <c r="D83" s="72">
        <v>50000</v>
      </c>
      <c r="E83" s="71">
        <f t="shared" si="5"/>
        <v>25000</v>
      </c>
      <c r="F83" s="71">
        <v>20071.91</v>
      </c>
      <c r="G83" s="71">
        <f t="shared" si="3"/>
        <v>105.094036336981</v>
      </c>
      <c r="H83" s="71">
        <f t="shared" si="4"/>
        <v>80.28764000000001</v>
      </c>
    </row>
    <row r="84" spans="1:8" ht="34.5" customHeight="1">
      <c r="A84" s="70">
        <v>5443</v>
      </c>
      <c r="B84" s="69" t="s">
        <v>140</v>
      </c>
      <c r="C84" s="71">
        <v>19099</v>
      </c>
      <c r="D84" s="72">
        <v>50000</v>
      </c>
      <c r="E84" s="71">
        <f t="shared" si="5"/>
        <v>25000</v>
      </c>
      <c r="F84" s="71">
        <v>20071.91</v>
      </c>
      <c r="G84" s="71">
        <f t="shared" si="3"/>
        <v>105.094036336981</v>
      </c>
      <c r="H84" s="71">
        <f t="shared" si="4"/>
        <v>80.28764000000001</v>
      </c>
    </row>
    <row r="85" spans="1:8" ht="20.25" customHeight="1">
      <c r="A85" s="70">
        <v>9222</v>
      </c>
      <c r="B85" s="69" t="s">
        <v>131</v>
      </c>
      <c r="C85" s="71"/>
      <c r="D85" s="72">
        <v>27000000</v>
      </c>
      <c r="E85" s="71">
        <f t="shared" si="5"/>
        <v>13500000</v>
      </c>
      <c r="F85" s="71"/>
      <c r="G85" s="71"/>
      <c r="H85" s="71"/>
    </row>
    <row r="86" spans="1:8" ht="15">
      <c r="A86" s="84"/>
      <c r="B86" s="85" t="s">
        <v>143</v>
      </c>
      <c r="C86" s="86">
        <v>63391523</v>
      </c>
      <c r="D86" s="87">
        <v>158569705</v>
      </c>
      <c r="E86" s="88">
        <f t="shared" si="5"/>
        <v>79284852.5</v>
      </c>
      <c r="F86" s="88">
        <v>62059687.92</v>
      </c>
      <c r="G86" s="88">
        <f t="shared" si="3"/>
        <v>97.89903284071595</v>
      </c>
      <c r="H86" s="88">
        <f t="shared" si="4"/>
        <v>78.27433105207581</v>
      </c>
    </row>
    <row r="87" spans="1:8" ht="12.75">
      <c r="A87" s="63"/>
      <c r="B87" s="63"/>
      <c r="C87" s="64"/>
      <c r="D87" s="64"/>
      <c r="E87" s="63"/>
      <c r="F87" s="64"/>
      <c r="G87" s="64"/>
      <c r="H87" s="63"/>
    </row>
    <row r="88" spans="3:7" ht="12.75">
      <c r="C88" s="62"/>
      <c r="D88" s="62"/>
      <c r="F88" s="62"/>
      <c r="G88" s="62"/>
    </row>
    <row r="90" spans="3:7" ht="12.75">
      <c r="C90" s="62"/>
      <c r="D90" s="62"/>
      <c r="F90" s="62"/>
      <c r="G90" s="62"/>
    </row>
    <row r="91" spans="3:7" ht="12.75">
      <c r="C91" s="62"/>
      <c r="D91" s="62"/>
      <c r="F91" s="62"/>
      <c r="G91" s="62"/>
    </row>
  </sheetData>
  <sheetProtection/>
  <mergeCells count="12">
    <mergeCell ref="A3:H3"/>
    <mergeCell ref="A1:H1"/>
    <mergeCell ref="A2:H2"/>
    <mergeCell ref="A4:H4"/>
    <mergeCell ref="F5:F6"/>
    <mergeCell ref="H5:H6"/>
    <mergeCell ref="A5:A6"/>
    <mergeCell ref="B5:B6"/>
    <mergeCell ref="C5:C6"/>
    <mergeCell ref="D5:D6"/>
    <mergeCell ref="E5:E6"/>
    <mergeCell ref="G5:G6"/>
  </mergeCells>
  <printOptions/>
  <pageMargins left="0.7" right="0.7" top="0.75" bottom="0.75" header="0.3" footer="0.3"/>
  <pageSetup fitToHeight="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4"/>
  <sheetViews>
    <sheetView zoomScalePageLayoutView="0" workbookViewId="0" topLeftCell="A13">
      <selection activeCell="F12" sqref="F12"/>
    </sheetView>
  </sheetViews>
  <sheetFormatPr defaultColWidth="9.140625" defaultRowHeight="12.75"/>
  <cols>
    <col min="1" max="1" width="10.7109375" style="50" customWidth="1"/>
    <col min="2" max="2" width="14.7109375" style="50" customWidth="1"/>
    <col min="3" max="3" width="45.7109375" style="50" customWidth="1"/>
    <col min="4" max="6" width="14.7109375" style="50" customWidth="1"/>
  </cols>
  <sheetData>
    <row r="1" spans="1:4" ht="15">
      <c r="A1" s="198" t="s">
        <v>144</v>
      </c>
      <c r="B1" s="198"/>
      <c r="C1" s="198"/>
      <c r="D1" s="198"/>
    </row>
    <row r="2" spans="1:4" ht="15">
      <c r="A2" s="198"/>
      <c r="B2" s="198"/>
      <c r="C2" s="198"/>
      <c r="D2" s="198"/>
    </row>
    <row r="3" spans="1:6" ht="18.75">
      <c r="A3" s="199" t="s">
        <v>262</v>
      </c>
      <c r="B3" s="199"/>
      <c r="C3" s="199"/>
      <c r="D3" s="199"/>
      <c r="E3" s="199"/>
      <c r="F3" s="199"/>
    </row>
    <row r="4" spans="1:6" ht="18.75">
      <c r="A4" s="90"/>
      <c r="B4" s="90"/>
      <c r="C4" s="91" t="s">
        <v>145</v>
      </c>
      <c r="D4" s="90"/>
      <c r="E4" s="92"/>
      <c r="F4" s="92"/>
    </row>
    <row r="5" spans="1:4" ht="12.75">
      <c r="A5" s="185"/>
      <c r="B5" s="185"/>
      <c r="C5" s="185"/>
      <c r="D5" s="185"/>
    </row>
    <row r="6" spans="1:6" ht="15" customHeight="1">
      <c r="A6" s="201"/>
      <c r="B6" s="201" t="s">
        <v>146</v>
      </c>
      <c r="C6" s="201"/>
      <c r="D6" s="200" t="s">
        <v>150</v>
      </c>
      <c r="E6" s="200" t="s">
        <v>151</v>
      </c>
      <c r="F6" s="200" t="s">
        <v>152</v>
      </c>
    </row>
    <row r="7" spans="1:6" ht="30" customHeight="1">
      <c r="A7" s="201" t="s">
        <v>147</v>
      </c>
      <c r="B7" s="201" t="s">
        <v>148</v>
      </c>
      <c r="C7" s="201" t="s">
        <v>149</v>
      </c>
      <c r="D7" s="200"/>
      <c r="E7" s="200"/>
      <c r="F7" s="200"/>
    </row>
    <row r="8" spans="1:6" ht="30">
      <c r="A8" s="102" t="s">
        <v>153</v>
      </c>
      <c r="B8" s="103" t="s">
        <v>154</v>
      </c>
      <c r="C8" s="102" t="s">
        <v>144</v>
      </c>
      <c r="D8" s="104">
        <v>158569705</v>
      </c>
      <c r="E8" s="104">
        <v>62059687.92</v>
      </c>
      <c r="F8" s="104">
        <v>39.18</v>
      </c>
    </row>
    <row r="9" spans="1:6" ht="15">
      <c r="A9" s="105" t="s">
        <v>155</v>
      </c>
      <c r="B9" s="106" t="s">
        <v>156</v>
      </c>
      <c r="C9" s="105" t="s">
        <v>157</v>
      </c>
      <c r="D9" s="107"/>
      <c r="E9" s="107"/>
      <c r="F9" s="107"/>
    </row>
    <row r="10" spans="1:6" ht="30">
      <c r="A10" s="122" t="s">
        <v>158</v>
      </c>
      <c r="B10" s="121" t="s">
        <v>159</v>
      </c>
      <c r="C10" s="122" t="s">
        <v>250</v>
      </c>
      <c r="D10" s="120">
        <f>D11</f>
        <v>600000</v>
      </c>
      <c r="E10" s="120">
        <v>481684.86</v>
      </c>
      <c r="F10" s="120">
        <v>80.28</v>
      </c>
    </row>
    <row r="11" spans="1:6" ht="15">
      <c r="A11" s="111" t="s">
        <v>160</v>
      </c>
      <c r="B11" s="112" t="s">
        <v>162</v>
      </c>
      <c r="C11" s="111" t="s">
        <v>161</v>
      </c>
      <c r="D11" s="113">
        <v>600000</v>
      </c>
      <c r="E11" s="113">
        <v>481684.86</v>
      </c>
      <c r="F11" s="113">
        <v>80.28</v>
      </c>
    </row>
    <row r="12" spans="1:6" ht="15">
      <c r="A12" s="114"/>
      <c r="B12" s="115">
        <v>3</v>
      </c>
      <c r="C12" s="114" t="s">
        <v>163</v>
      </c>
      <c r="D12" s="116">
        <f>D13</f>
        <v>600000</v>
      </c>
      <c r="E12" s="116">
        <v>481684.86</v>
      </c>
      <c r="F12" s="116">
        <f>E12/D12*100</f>
        <v>80.28081</v>
      </c>
    </row>
    <row r="13" spans="1:6" ht="15">
      <c r="A13" s="114"/>
      <c r="B13" s="115">
        <v>32</v>
      </c>
      <c r="C13" s="114" t="s">
        <v>164</v>
      </c>
      <c r="D13" s="116">
        <f>D14</f>
        <v>600000</v>
      </c>
      <c r="E13" s="116">
        <v>481684.86</v>
      </c>
      <c r="F13" s="116">
        <f>E13/D13*100</f>
        <v>80.28081</v>
      </c>
    </row>
    <row r="14" spans="1:6" ht="15">
      <c r="A14" s="114"/>
      <c r="B14" s="115">
        <v>322</v>
      </c>
      <c r="C14" s="114" t="s">
        <v>164</v>
      </c>
      <c r="D14" s="116">
        <v>600000</v>
      </c>
      <c r="E14" s="116">
        <v>481684.86</v>
      </c>
      <c r="F14" s="116">
        <f>E14/D14*100</f>
        <v>80.28081</v>
      </c>
    </row>
    <row r="15" spans="1:6" ht="15">
      <c r="A15" s="117"/>
      <c r="B15" s="118">
        <v>3221</v>
      </c>
      <c r="C15" s="117" t="s">
        <v>165</v>
      </c>
      <c r="D15" s="119">
        <v>150000</v>
      </c>
      <c r="E15" s="119">
        <v>132979.86</v>
      </c>
      <c r="F15" s="116">
        <f>E15/D15*100</f>
        <v>88.65323999999998</v>
      </c>
    </row>
    <row r="16" spans="1:6" ht="15">
      <c r="A16" s="114"/>
      <c r="B16" s="118">
        <v>3222</v>
      </c>
      <c r="C16" s="117" t="s">
        <v>166</v>
      </c>
      <c r="D16" s="119">
        <v>450000</v>
      </c>
      <c r="E16" s="119">
        <v>348705</v>
      </c>
      <c r="F16" s="116">
        <f>E16/D16*100</f>
        <v>77.49000000000001</v>
      </c>
    </row>
    <row r="17" spans="1:6" ht="30">
      <c r="A17" s="108" t="s">
        <v>158</v>
      </c>
      <c r="B17" s="109" t="s">
        <v>167</v>
      </c>
      <c r="C17" s="108" t="s">
        <v>168</v>
      </c>
      <c r="D17" s="120">
        <f>D18</f>
        <v>200000</v>
      </c>
      <c r="E17" s="120">
        <v>122720.59</v>
      </c>
      <c r="F17" s="120">
        <v>61.36</v>
      </c>
    </row>
    <row r="18" spans="1:6" ht="15">
      <c r="A18" s="111" t="s">
        <v>160</v>
      </c>
      <c r="B18" s="112" t="s">
        <v>162</v>
      </c>
      <c r="C18" s="111" t="s">
        <v>161</v>
      </c>
      <c r="D18" s="113">
        <v>200000</v>
      </c>
      <c r="E18" s="113">
        <v>122720.59</v>
      </c>
      <c r="F18" s="113">
        <v>61.36</v>
      </c>
    </row>
    <row r="19" spans="1:6" ht="15">
      <c r="A19" s="114"/>
      <c r="B19" s="115">
        <v>3</v>
      </c>
      <c r="C19" s="114" t="s">
        <v>163</v>
      </c>
      <c r="D19" s="116">
        <f>D20</f>
        <v>200000</v>
      </c>
      <c r="E19" s="116">
        <v>122720.59</v>
      </c>
      <c r="F19" s="116">
        <f>E19/D19*100</f>
        <v>61.360295</v>
      </c>
    </row>
    <row r="20" spans="1:6" ht="15">
      <c r="A20" s="114"/>
      <c r="B20" s="115">
        <v>31</v>
      </c>
      <c r="C20" s="114" t="s">
        <v>169</v>
      </c>
      <c r="D20" s="116">
        <f>D21+D23</f>
        <v>200000</v>
      </c>
      <c r="E20" s="116">
        <v>122720.59</v>
      </c>
      <c r="F20" s="116">
        <f>E20/D20*100</f>
        <v>61.360295</v>
      </c>
    </row>
    <row r="21" spans="1:6" ht="15">
      <c r="A21" s="114"/>
      <c r="B21" s="115">
        <v>311</v>
      </c>
      <c r="C21" s="114" t="s">
        <v>170</v>
      </c>
      <c r="D21" s="116">
        <f>D22</f>
        <v>171674</v>
      </c>
      <c r="E21" s="116">
        <v>105339.55</v>
      </c>
      <c r="F21" s="116">
        <f>E21/D21*100</f>
        <v>61.36022344676538</v>
      </c>
    </row>
    <row r="22" spans="1:6" ht="15">
      <c r="A22" s="117"/>
      <c r="B22" s="118">
        <v>3111</v>
      </c>
      <c r="C22" s="117" t="s">
        <v>171</v>
      </c>
      <c r="D22" s="119">
        <v>171674</v>
      </c>
      <c r="E22" s="119">
        <v>105339.55</v>
      </c>
      <c r="F22" s="116">
        <f>E22/D22*100</f>
        <v>61.36022344676538</v>
      </c>
    </row>
    <row r="23" spans="1:6" ht="15">
      <c r="A23" s="114"/>
      <c r="B23" s="115">
        <v>313</v>
      </c>
      <c r="C23" s="114" t="s">
        <v>172</v>
      </c>
      <c r="D23" s="116">
        <f>D24</f>
        <v>28326</v>
      </c>
      <c r="E23" s="116">
        <v>17381.04</v>
      </c>
      <c r="F23" s="116">
        <f>E23/D23*100</f>
        <v>61.360728659182385</v>
      </c>
    </row>
    <row r="24" spans="1:6" ht="15">
      <c r="A24" s="117"/>
      <c r="B24" s="118">
        <v>3132</v>
      </c>
      <c r="C24" s="117" t="s">
        <v>173</v>
      </c>
      <c r="D24" s="119">
        <v>28326</v>
      </c>
      <c r="E24" s="119">
        <v>17381.04</v>
      </c>
      <c r="F24" s="116">
        <f>E24/D24*100</f>
        <v>61.360728659182385</v>
      </c>
    </row>
    <row r="25" spans="1:6" ht="15">
      <c r="A25" s="105" t="s">
        <v>155</v>
      </c>
      <c r="B25" s="106" t="s">
        <v>174</v>
      </c>
      <c r="C25" s="105" t="s">
        <v>175</v>
      </c>
      <c r="D25" s="107"/>
      <c r="E25" s="107"/>
      <c r="F25" s="107"/>
    </row>
    <row r="26" spans="1:6" ht="15">
      <c r="A26" s="108" t="s">
        <v>158</v>
      </c>
      <c r="B26" s="109" t="s">
        <v>159</v>
      </c>
      <c r="C26" s="108" t="s">
        <v>176</v>
      </c>
      <c r="D26" s="110">
        <f>D27</f>
        <v>814000</v>
      </c>
      <c r="E26" s="110">
        <v>357509.35</v>
      </c>
      <c r="F26" s="110">
        <v>43.92</v>
      </c>
    </row>
    <row r="27" spans="1:6" ht="15">
      <c r="A27" s="111" t="s">
        <v>160</v>
      </c>
      <c r="B27" s="112" t="s">
        <v>178</v>
      </c>
      <c r="C27" s="111" t="s">
        <v>177</v>
      </c>
      <c r="D27" s="113">
        <f>D28</f>
        <v>814000</v>
      </c>
      <c r="E27" s="113">
        <v>357509.35</v>
      </c>
      <c r="F27" s="113">
        <v>43.92</v>
      </c>
    </row>
    <row r="28" spans="1:6" ht="15">
      <c r="A28" s="114"/>
      <c r="B28" s="115">
        <v>3</v>
      </c>
      <c r="C28" s="114" t="s">
        <v>163</v>
      </c>
      <c r="D28" s="116">
        <f>D29</f>
        <v>814000</v>
      </c>
      <c r="E28" s="116">
        <v>357509.35</v>
      </c>
      <c r="F28" s="116">
        <f>E28/D28*100</f>
        <v>43.920067567567564</v>
      </c>
    </row>
    <row r="29" spans="1:6" ht="15">
      <c r="A29" s="114"/>
      <c r="B29" s="115">
        <v>32</v>
      </c>
      <c r="C29" s="114" t="s">
        <v>164</v>
      </c>
      <c r="D29" s="116">
        <f>D30</f>
        <v>814000</v>
      </c>
      <c r="E29" s="116">
        <v>357509.35</v>
      </c>
      <c r="F29" s="116">
        <f>E29/D29*100</f>
        <v>43.920067567567564</v>
      </c>
    </row>
    <row r="30" spans="1:6" ht="15">
      <c r="A30" s="114"/>
      <c r="B30" s="115">
        <v>323</v>
      </c>
      <c r="C30" s="114" t="s">
        <v>11</v>
      </c>
      <c r="D30" s="116">
        <f>D32+D31</f>
        <v>814000</v>
      </c>
      <c r="E30" s="116">
        <v>357509.35</v>
      </c>
      <c r="F30" s="116">
        <f>E30/D30*100</f>
        <v>43.920067567567564</v>
      </c>
    </row>
    <row r="31" spans="1:6" ht="15">
      <c r="A31" s="114"/>
      <c r="B31" s="118">
        <v>3232</v>
      </c>
      <c r="C31" s="117" t="s">
        <v>179</v>
      </c>
      <c r="D31" s="119">
        <v>340000</v>
      </c>
      <c r="E31" s="116">
        <v>120509.35</v>
      </c>
      <c r="F31" s="116">
        <f>E31/D31*100</f>
        <v>35.44392647058824</v>
      </c>
    </row>
    <row r="32" spans="1:6" ht="15">
      <c r="A32" s="117"/>
      <c r="B32" s="118">
        <v>3238</v>
      </c>
      <c r="C32" s="117" t="s">
        <v>105</v>
      </c>
      <c r="D32" s="119">
        <v>474000</v>
      </c>
      <c r="E32" s="119">
        <v>237000</v>
      </c>
      <c r="F32" s="116">
        <f>E32/D32*100</f>
        <v>50</v>
      </c>
    </row>
    <row r="33" spans="1:6" ht="15">
      <c r="A33" s="108" t="s">
        <v>158</v>
      </c>
      <c r="B33" s="109" t="s">
        <v>180</v>
      </c>
      <c r="C33" s="108" t="s">
        <v>251</v>
      </c>
      <c r="D33" s="110">
        <f>D34</f>
        <v>850000</v>
      </c>
      <c r="E33" s="110">
        <v>202383.36</v>
      </c>
      <c r="F33" s="110">
        <v>23.81</v>
      </c>
    </row>
    <row r="34" spans="1:6" ht="15">
      <c r="A34" s="111" t="s">
        <v>160</v>
      </c>
      <c r="B34" s="112" t="s">
        <v>178</v>
      </c>
      <c r="C34" s="111" t="s">
        <v>177</v>
      </c>
      <c r="D34" s="113">
        <f>D35</f>
        <v>850000</v>
      </c>
      <c r="E34" s="113">
        <v>202383.36</v>
      </c>
      <c r="F34" s="113">
        <v>23.81</v>
      </c>
    </row>
    <row r="35" spans="1:6" ht="15">
      <c r="A35" s="114"/>
      <c r="B35" s="115">
        <v>3</v>
      </c>
      <c r="C35" s="114" t="s">
        <v>163</v>
      </c>
      <c r="D35" s="116">
        <f>D36</f>
        <v>850000</v>
      </c>
      <c r="E35" s="116">
        <v>202383.36</v>
      </c>
      <c r="F35" s="116">
        <f>E35/D35*100</f>
        <v>23.80980705882353</v>
      </c>
    </row>
    <row r="36" spans="1:6" ht="15">
      <c r="A36" s="114"/>
      <c r="B36" s="115">
        <v>32</v>
      </c>
      <c r="C36" s="114" t="s">
        <v>181</v>
      </c>
      <c r="D36" s="116">
        <f>D37+D43</f>
        <v>850000</v>
      </c>
      <c r="E36" s="116">
        <v>202383.36</v>
      </c>
      <c r="F36" s="116">
        <f>E36/D36*100</f>
        <v>23.80980705882353</v>
      </c>
    </row>
    <row r="37" spans="1:6" ht="15">
      <c r="A37" s="114"/>
      <c r="B37" s="115">
        <v>322</v>
      </c>
      <c r="C37" s="114" t="s">
        <v>10</v>
      </c>
      <c r="D37" s="116">
        <f>D39+D40</f>
        <v>650000</v>
      </c>
      <c r="E37" s="116">
        <v>166411.41</v>
      </c>
      <c r="F37" s="116">
        <f>E37/D37*100</f>
        <v>25.601755384615387</v>
      </c>
    </row>
    <row r="38" spans="1:6" ht="15">
      <c r="A38" s="114"/>
      <c r="B38" s="118">
        <v>3221</v>
      </c>
      <c r="C38" s="117" t="s">
        <v>182</v>
      </c>
      <c r="D38" s="119">
        <v>0</v>
      </c>
      <c r="E38" s="116">
        <v>4421.99</v>
      </c>
      <c r="F38" s="116"/>
    </row>
    <row r="39" spans="1:6" ht="15">
      <c r="A39" s="117"/>
      <c r="B39" s="118">
        <v>3222</v>
      </c>
      <c r="C39" s="117" t="s">
        <v>94</v>
      </c>
      <c r="D39" s="119">
        <v>400000</v>
      </c>
      <c r="E39" s="119">
        <v>110712.32</v>
      </c>
      <c r="F39" s="119">
        <f>E39/D39*100</f>
        <v>27.678079999999998</v>
      </c>
    </row>
    <row r="40" spans="1:6" ht="15">
      <c r="A40" s="114"/>
      <c r="B40" s="118">
        <v>3223</v>
      </c>
      <c r="C40" s="117" t="s">
        <v>95</v>
      </c>
      <c r="D40" s="119">
        <v>250000</v>
      </c>
      <c r="E40" s="116">
        <v>51277.1</v>
      </c>
      <c r="F40" s="119">
        <f>E40/D40*100</f>
        <v>20.510839999999998</v>
      </c>
    </row>
    <row r="41" spans="1:6" ht="15">
      <c r="A41" s="114"/>
      <c r="B41" s="118">
        <v>3224</v>
      </c>
      <c r="C41" s="117" t="s">
        <v>183</v>
      </c>
      <c r="D41" s="119">
        <v>0</v>
      </c>
      <c r="E41" s="119">
        <v>0</v>
      </c>
      <c r="F41" s="119"/>
    </row>
    <row r="42" spans="1:6" ht="15">
      <c r="A42" s="114"/>
      <c r="B42" s="118">
        <v>3225</v>
      </c>
      <c r="C42" s="117" t="s">
        <v>184</v>
      </c>
      <c r="D42" s="119">
        <v>0</v>
      </c>
      <c r="E42" s="119">
        <v>0</v>
      </c>
      <c r="F42" s="119"/>
    </row>
    <row r="43" spans="1:6" ht="15">
      <c r="A43" s="114"/>
      <c r="B43" s="115">
        <v>323</v>
      </c>
      <c r="C43" s="114" t="s">
        <v>11</v>
      </c>
      <c r="D43" s="116">
        <f>D44</f>
        <v>200000</v>
      </c>
      <c r="E43" s="116">
        <v>35971.95</v>
      </c>
      <c r="F43" s="116">
        <f>E43/D43*100</f>
        <v>17.985975</v>
      </c>
    </row>
    <row r="44" spans="1:6" ht="15">
      <c r="A44" s="114"/>
      <c r="B44" s="118">
        <v>3234</v>
      </c>
      <c r="C44" s="117" t="s">
        <v>101</v>
      </c>
      <c r="D44" s="119">
        <v>200000</v>
      </c>
      <c r="E44" s="119">
        <v>35971.95</v>
      </c>
      <c r="F44" s="119">
        <f>E44/D44*100</f>
        <v>17.985975</v>
      </c>
    </row>
    <row r="45" spans="1:6" ht="30">
      <c r="A45" s="108" t="s">
        <v>185</v>
      </c>
      <c r="B45" s="121" t="s">
        <v>180</v>
      </c>
      <c r="C45" s="122" t="s">
        <v>186</v>
      </c>
      <c r="D45" s="120">
        <f>D46</f>
        <v>1774705</v>
      </c>
      <c r="E45" s="120">
        <v>0</v>
      </c>
      <c r="F45" s="120">
        <v>0</v>
      </c>
    </row>
    <row r="46" spans="1:6" ht="15">
      <c r="A46" s="111" t="s">
        <v>160</v>
      </c>
      <c r="B46" s="112" t="s">
        <v>178</v>
      </c>
      <c r="C46" s="111" t="s">
        <v>187</v>
      </c>
      <c r="D46" s="113">
        <f>D47</f>
        <v>1774705</v>
      </c>
      <c r="E46" s="113">
        <v>0</v>
      </c>
      <c r="F46" s="113">
        <v>0</v>
      </c>
    </row>
    <row r="47" spans="1:6" ht="15">
      <c r="A47" s="114"/>
      <c r="B47" s="115">
        <v>4</v>
      </c>
      <c r="C47" s="114" t="s">
        <v>188</v>
      </c>
      <c r="D47" s="116">
        <f>D48</f>
        <v>1774705</v>
      </c>
      <c r="E47" s="116">
        <v>0</v>
      </c>
      <c r="F47" s="116">
        <v>0</v>
      </c>
    </row>
    <row r="48" spans="1:6" ht="30">
      <c r="A48" s="114"/>
      <c r="B48" s="140">
        <v>42</v>
      </c>
      <c r="C48" s="141" t="s">
        <v>189</v>
      </c>
      <c r="D48" s="128">
        <f>D49</f>
        <v>1774705</v>
      </c>
      <c r="E48" s="128">
        <v>0</v>
      </c>
      <c r="F48" s="128">
        <v>0</v>
      </c>
    </row>
    <row r="49" spans="1:6" ht="15">
      <c r="A49" s="114"/>
      <c r="B49" s="115">
        <v>422</v>
      </c>
      <c r="C49" s="114" t="s">
        <v>14</v>
      </c>
      <c r="D49" s="116">
        <f>D50+D51</f>
        <v>1774705</v>
      </c>
      <c r="E49" s="116">
        <v>0</v>
      </c>
      <c r="F49" s="116">
        <v>0</v>
      </c>
    </row>
    <row r="50" spans="1:6" ht="15">
      <c r="A50" s="114"/>
      <c r="B50" s="118">
        <v>4223</v>
      </c>
      <c r="C50" s="117" t="s">
        <v>122</v>
      </c>
      <c r="D50" s="119">
        <v>274705</v>
      </c>
      <c r="E50" s="116">
        <v>0</v>
      </c>
      <c r="F50" s="116">
        <v>0</v>
      </c>
    </row>
    <row r="51" spans="1:6" ht="15">
      <c r="A51" s="117"/>
      <c r="B51" s="118">
        <v>4224</v>
      </c>
      <c r="C51" s="117" t="s">
        <v>123</v>
      </c>
      <c r="D51" s="119">
        <v>1500000</v>
      </c>
      <c r="E51" s="119">
        <v>0</v>
      </c>
      <c r="F51" s="119">
        <v>0</v>
      </c>
    </row>
    <row r="52" spans="1:6" ht="15">
      <c r="A52" s="108"/>
      <c r="B52" s="109"/>
      <c r="C52" s="108" t="s">
        <v>190</v>
      </c>
      <c r="D52" s="110">
        <v>0</v>
      </c>
      <c r="E52" s="110">
        <v>2637574.4</v>
      </c>
      <c r="F52" s="110">
        <v>0</v>
      </c>
    </row>
    <row r="53" spans="1:6" ht="15">
      <c r="A53" s="111" t="s">
        <v>160</v>
      </c>
      <c r="B53" s="112" t="s">
        <v>191</v>
      </c>
      <c r="C53" s="111" t="s">
        <v>177</v>
      </c>
      <c r="D53" s="113">
        <v>0</v>
      </c>
      <c r="E53" s="113">
        <v>2637574.4</v>
      </c>
      <c r="F53" s="113">
        <v>0</v>
      </c>
    </row>
    <row r="54" spans="1:6" ht="15">
      <c r="A54" s="114"/>
      <c r="B54" s="115">
        <v>3</v>
      </c>
      <c r="C54" s="114" t="s">
        <v>163</v>
      </c>
      <c r="D54" s="116">
        <v>0</v>
      </c>
      <c r="E54" s="116">
        <v>2637574.4</v>
      </c>
      <c r="F54" s="116">
        <v>0</v>
      </c>
    </row>
    <row r="55" spans="1:6" ht="15">
      <c r="A55" s="114"/>
      <c r="B55" s="115">
        <v>31</v>
      </c>
      <c r="C55" s="114" t="s">
        <v>169</v>
      </c>
      <c r="D55" s="116">
        <v>0</v>
      </c>
      <c r="E55" s="116">
        <v>418261.65</v>
      </c>
      <c r="F55" s="116">
        <v>0</v>
      </c>
    </row>
    <row r="56" spans="1:6" ht="15">
      <c r="A56" s="114"/>
      <c r="B56" s="115">
        <v>311</v>
      </c>
      <c r="C56" s="114" t="s">
        <v>192</v>
      </c>
      <c r="D56" s="116">
        <v>0</v>
      </c>
      <c r="E56" s="116">
        <v>359392.56</v>
      </c>
      <c r="F56" s="116">
        <v>0</v>
      </c>
    </row>
    <row r="57" spans="1:6" ht="15">
      <c r="A57" s="114"/>
      <c r="B57" s="118">
        <v>3111</v>
      </c>
      <c r="C57" s="117" t="s">
        <v>171</v>
      </c>
      <c r="D57" s="119">
        <v>0</v>
      </c>
      <c r="E57" s="119">
        <v>359392.56</v>
      </c>
      <c r="F57" s="116">
        <v>0</v>
      </c>
    </row>
    <row r="58" spans="1:6" ht="15">
      <c r="A58" s="117"/>
      <c r="B58" s="115">
        <v>313</v>
      </c>
      <c r="C58" s="114" t="s">
        <v>172</v>
      </c>
      <c r="D58" s="116">
        <v>0</v>
      </c>
      <c r="E58" s="116">
        <v>58869.09</v>
      </c>
      <c r="F58" s="116">
        <v>0</v>
      </c>
    </row>
    <row r="59" spans="1:6" ht="15">
      <c r="A59" s="114"/>
      <c r="B59" s="118">
        <v>3132</v>
      </c>
      <c r="C59" s="117" t="s">
        <v>193</v>
      </c>
      <c r="D59" s="119">
        <v>0</v>
      </c>
      <c r="E59" s="116">
        <v>58869.09</v>
      </c>
      <c r="F59" s="119">
        <v>0</v>
      </c>
    </row>
    <row r="60" spans="1:6" ht="15">
      <c r="A60" s="114"/>
      <c r="B60" s="115">
        <v>32</v>
      </c>
      <c r="C60" s="114" t="s">
        <v>164</v>
      </c>
      <c r="D60" s="116">
        <v>0</v>
      </c>
      <c r="E60" s="116">
        <v>2219312.75</v>
      </c>
      <c r="F60" s="116">
        <v>0</v>
      </c>
    </row>
    <row r="61" spans="1:6" ht="15">
      <c r="A61" s="114"/>
      <c r="B61" s="115">
        <v>322</v>
      </c>
      <c r="C61" s="114" t="s">
        <v>10</v>
      </c>
      <c r="D61" s="116">
        <v>0</v>
      </c>
      <c r="E61" s="116">
        <v>2219312.75</v>
      </c>
      <c r="F61" s="116">
        <v>0</v>
      </c>
    </row>
    <row r="62" spans="1:6" ht="15">
      <c r="A62" s="114"/>
      <c r="B62" s="118">
        <v>3222</v>
      </c>
      <c r="C62" s="117" t="s">
        <v>94</v>
      </c>
      <c r="D62" s="119">
        <v>0</v>
      </c>
      <c r="E62" s="119">
        <v>2219312.75</v>
      </c>
      <c r="F62" s="119">
        <v>0</v>
      </c>
    </row>
    <row r="63" spans="1:6" ht="15">
      <c r="A63" s="123" t="s">
        <v>155</v>
      </c>
      <c r="B63" s="124" t="s">
        <v>194</v>
      </c>
      <c r="C63" s="123" t="s">
        <v>261</v>
      </c>
      <c r="D63" s="125"/>
      <c r="E63" s="125"/>
      <c r="F63" s="125"/>
    </row>
    <row r="64" spans="1:6" ht="15">
      <c r="A64" s="123" t="s">
        <v>158</v>
      </c>
      <c r="B64" s="124" t="s">
        <v>159</v>
      </c>
      <c r="C64" s="123" t="s">
        <v>195</v>
      </c>
      <c r="D64" s="125"/>
      <c r="E64" s="125"/>
      <c r="F64" s="125"/>
    </row>
    <row r="65" spans="1:6" ht="15">
      <c r="A65" s="111" t="s">
        <v>160</v>
      </c>
      <c r="B65" s="112" t="s">
        <v>254</v>
      </c>
      <c r="C65" s="111" t="s">
        <v>196</v>
      </c>
      <c r="D65" s="113">
        <v>595020</v>
      </c>
      <c r="E65" s="113">
        <v>215265.01</v>
      </c>
      <c r="F65" s="113">
        <v>36.18</v>
      </c>
    </row>
    <row r="66" spans="1:6" ht="15">
      <c r="A66" s="114"/>
      <c r="B66" s="115">
        <v>3</v>
      </c>
      <c r="C66" s="114" t="s">
        <v>163</v>
      </c>
      <c r="D66" s="116">
        <f>D67+D73</f>
        <v>345020</v>
      </c>
      <c r="E66" s="116">
        <v>195193.1</v>
      </c>
      <c r="F66" s="116">
        <f>E66/D66*100</f>
        <v>56.574430467798976</v>
      </c>
    </row>
    <row r="67" spans="1:6" ht="15">
      <c r="A67" s="114"/>
      <c r="B67" s="115">
        <v>32</v>
      </c>
      <c r="C67" s="114" t="s">
        <v>164</v>
      </c>
      <c r="D67" s="116">
        <f>D68+D71</f>
        <v>295000</v>
      </c>
      <c r="E67" s="116">
        <v>145173.1</v>
      </c>
      <c r="F67" s="116">
        <f>E67/D67*100</f>
        <v>49.211220338983054</v>
      </c>
    </row>
    <row r="68" spans="1:6" ht="15">
      <c r="A68" s="114"/>
      <c r="B68" s="115">
        <v>322</v>
      </c>
      <c r="C68" s="114" t="s">
        <v>10</v>
      </c>
      <c r="D68" s="116">
        <f>D69+D70</f>
        <v>200000</v>
      </c>
      <c r="E68" s="116">
        <v>100973.1</v>
      </c>
      <c r="F68" s="116">
        <f>E68/D68*100</f>
        <v>50.48655000000001</v>
      </c>
    </row>
    <row r="69" spans="1:6" ht="15">
      <c r="A69" s="117"/>
      <c r="B69" s="118">
        <v>3222</v>
      </c>
      <c r="C69" s="117" t="s">
        <v>197</v>
      </c>
      <c r="D69" s="119">
        <v>100000</v>
      </c>
      <c r="E69" s="119">
        <v>51973.1</v>
      </c>
      <c r="F69" s="119">
        <f>E69/D69*100</f>
        <v>51.973099999999995</v>
      </c>
    </row>
    <row r="70" spans="1:6" ht="15">
      <c r="A70" s="117"/>
      <c r="B70" s="118">
        <v>3223</v>
      </c>
      <c r="C70" s="117" t="s">
        <v>95</v>
      </c>
      <c r="D70" s="119">
        <v>100000</v>
      </c>
      <c r="E70" s="119">
        <v>49000</v>
      </c>
      <c r="F70" s="119">
        <f>E70/D70*100</f>
        <v>49</v>
      </c>
    </row>
    <row r="71" spans="1:6" ht="15">
      <c r="A71" s="114"/>
      <c r="B71" s="115">
        <v>323</v>
      </c>
      <c r="C71" s="114" t="s">
        <v>11</v>
      </c>
      <c r="D71" s="116">
        <f>D72</f>
        <v>95000</v>
      </c>
      <c r="E71" s="116">
        <v>44200</v>
      </c>
      <c r="F71" s="116">
        <f>E71/D71*100</f>
        <v>46.526315789473685</v>
      </c>
    </row>
    <row r="72" spans="1:6" ht="15">
      <c r="A72" s="117"/>
      <c r="B72" s="118">
        <v>3234</v>
      </c>
      <c r="C72" s="117" t="s">
        <v>101</v>
      </c>
      <c r="D72" s="119">
        <v>95000</v>
      </c>
      <c r="E72" s="119">
        <v>44200</v>
      </c>
      <c r="F72" s="119">
        <f>E72/D72*100</f>
        <v>46.526315789473685</v>
      </c>
    </row>
    <row r="73" spans="1:6" ht="15">
      <c r="A73" s="117"/>
      <c r="B73" s="115">
        <v>34</v>
      </c>
      <c r="C73" s="114" t="s">
        <v>142</v>
      </c>
      <c r="D73" s="116">
        <f>D74</f>
        <v>50020</v>
      </c>
      <c r="E73" s="116">
        <v>50020</v>
      </c>
      <c r="F73" s="116">
        <f>E73/D73*100</f>
        <v>100</v>
      </c>
    </row>
    <row r="74" spans="1:6" ht="15">
      <c r="A74" s="117"/>
      <c r="B74" s="115">
        <v>343</v>
      </c>
      <c r="C74" s="114" t="s">
        <v>198</v>
      </c>
      <c r="D74" s="116">
        <f>D75</f>
        <v>50020</v>
      </c>
      <c r="E74" s="116">
        <v>50020</v>
      </c>
      <c r="F74" s="116">
        <f>E74/D74*100</f>
        <v>100</v>
      </c>
    </row>
    <row r="75" spans="1:6" ht="15">
      <c r="A75" s="117"/>
      <c r="B75" s="118">
        <v>3433</v>
      </c>
      <c r="C75" s="117" t="s">
        <v>199</v>
      </c>
      <c r="D75" s="119">
        <v>50020</v>
      </c>
      <c r="E75" s="119">
        <v>50020</v>
      </c>
      <c r="F75" s="119">
        <f>E75/D75*100</f>
        <v>100</v>
      </c>
    </row>
    <row r="76" spans="1:6" ht="15">
      <c r="A76" s="114"/>
      <c r="B76" s="115">
        <v>4</v>
      </c>
      <c r="C76" s="114" t="s">
        <v>188</v>
      </c>
      <c r="D76" s="116">
        <f>D77</f>
        <v>200000</v>
      </c>
      <c r="E76" s="116">
        <v>0</v>
      </c>
      <c r="F76" s="116">
        <f>E76/D76*100</f>
        <v>0</v>
      </c>
    </row>
    <row r="77" spans="1:6" ht="30">
      <c r="A77" s="114"/>
      <c r="B77" s="115">
        <v>42</v>
      </c>
      <c r="C77" s="114" t="s">
        <v>189</v>
      </c>
      <c r="D77" s="116">
        <f>D78</f>
        <v>200000</v>
      </c>
      <c r="E77" s="116">
        <v>0</v>
      </c>
      <c r="F77" s="116">
        <f>E77/D77*100</f>
        <v>0</v>
      </c>
    </row>
    <row r="78" spans="1:6" ht="15">
      <c r="A78" s="114"/>
      <c r="B78" s="115">
        <v>423</v>
      </c>
      <c r="C78" s="114" t="s">
        <v>23</v>
      </c>
      <c r="D78" s="116">
        <f>D79</f>
        <v>200000</v>
      </c>
      <c r="E78" s="116">
        <v>0</v>
      </c>
      <c r="F78" s="116">
        <f>E78/D78*100</f>
        <v>0</v>
      </c>
    </row>
    <row r="79" spans="1:6" ht="15">
      <c r="A79" s="117"/>
      <c r="B79" s="118">
        <v>4231</v>
      </c>
      <c r="C79" s="117" t="s">
        <v>200</v>
      </c>
      <c r="D79" s="119">
        <v>200000</v>
      </c>
      <c r="E79" s="119">
        <v>0</v>
      </c>
      <c r="F79" s="119">
        <f>E79/D79*100</f>
        <v>0</v>
      </c>
    </row>
    <row r="80" spans="1:6" ht="15">
      <c r="A80" s="117"/>
      <c r="B80" s="115">
        <v>5</v>
      </c>
      <c r="C80" s="114" t="s">
        <v>137</v>
      </c>
      <c r="D80" s="116">
        <f>D81</f>
        <v>50000</v>
      </c>
      <c r="E80" s="116">
        <v>20071.91</v>
      </c>
      <c r="F80" s="116">
        <f>E80/D80*100</f>
        <v>40.143820000000005</v>
      </c>
    </row>
    <row r="81" spans="1:6" ht="15">
      <c r="A81" s="117"/>
      <c r="B81" s="115">
        <v>54</v>
      </c>
      <c r="C81" s="114" t="s">
        <v>137</v>
      </c>
      <c r="D81" s="116">
        <f>D82</f>
        <v>50000</v>
      </c>
      <c r="E81" s="116">
        <v>20071.91</v>
      </c>
      <c r="F81" s="116">
        <f>E81/D81*100</f>
        <v>40.143820000000005</v>
      </c>
    </row>
    <row r="82" spans="1:6" ht="15">
      <c r="A82" s="117"/>
      <c r="B82" s="115">
        <v>544</v>
      </c>
      <c r="C82" s="114" t="s">
        <v>137</v>
      </c>
      <c r="D82" s="116">
        <f>D83</f>
        <v>50000</v>
      </c>
      <c r="E82" s="116">
        <v>20071.91</v>
      </c>
      <c r="F82" s="116">
        <f>E82/D82*100</f>
        <v>40.143820000000005</v>
      </c>
    </row>
    <row r="83" spans="1:6" ht="30">
      <c r="A83" s="117"/>
      <c r="B83" s="126">
        <v>5433</v>
      </c>
      <c r="C83" s="139" t="s">
        <v>201</v>
      </c>
      <c r="D83" s="127">
        <v>50000</v>
      </c>
      <c r="E83" s="127">
        <v>20071.91</v>
      </c>
      <c r="F83" s="127">
        <f>E83/D83*100</f>
        <v>40.143820000000005</v>
      </c>
    </row>
    <row r="84" spans="1:6" ht="15">
      <c r="A84" s="111" t="s">
        <v>160</v>
      </c>
      <c r="B84" s="112" t="s">
        <v>255</v>
      </c>
      <c r="C84" s="111" t="s">
        <v>202</v>
      </c>
      <c r="D84" s="113">
        <v>112033000</v>
      </c>
      <c r="E84" s="113">
        <v>58257815.36</v>
      </c>
      <c r="F84" s="113">
        <v>52</v>
      </c>
    </row>
    <row r="85" spans="1:6" ht="15">
      <c r="A85" s="114"/>
      <c r="B85" s="115">
        <v>3</v>
      </c>
      <c r="C85" s="114" t="s">
        <v>163</v>
      </c>
      <c r="D85" s="116">
        <f>D86+D97+D129+D135</f>
        <v>110753000</v>
      </c>
      <c r="E85" s="116">
        <v>57107386.39</v>
      </c>
      <c r="F85" s="116">
        <f>E85/D85*100</f>
        <v>51.56283476745551</v>
      </c>
    </row>
    <row r="86" spans="1:6" ht="15">
      <c r="A86" s="114"/>
      <c r="B86" s="115">
        <v>31</v>
      </c>
      <c r="C86" s="114" t="s">
        <v>169</v>
      </c>
      <c r="D86" s="116">
        <f>D87+D92+D94</f>
        <v>86937020</v>
      </c>
      <c r="E86" s="116">
        <v>46824190.01</v>
      </c>
      <c r="F86" s="116">
        <f>E86/D86*100</f>
        <v>53.85989767075061</v>
      </c>
    </row>
    <row r="87" spans="1:6" ht="15">
      <c r="A87" s="114"/>
      <c r="B87" s="115">
        <v>311</v>
      </c>
      <c r="C87" s="114" t="s">
        <v>170</v>
      </c>
      <c r="D87" s="116">
        <f>SUM(D88:D91)</f>
        <v>72538326</v>
      </c>
      <c r="E87" s="116">
        <v>39493408.89</v>
      </c>
      <c r="F87" s="116">
        <f>E87/D87*100</f>
        <v>54.444885990338406</v>
      </c>
    </row>
    <row r="88" spans="1:6" ht="15">
      <c r="A88" s="117"/>
      <c r="B88" s="118">
        <v>3111</v>
      </c>
      <c r="C88" s="117" t="s">
        <v>171</v>
      </c>
      <c r="D88" s="119">
        <v>49328326</v>
      </c>
      <c r="E88" s="119">
        <v>27491465.65</v>
      </c>
      <c r="F88" s="119">
        <f>E88/D88*100</f>
        <v>55.731600642600355</v>
      </c>
    </row>
    <row r="89" spans="1:6" ht="15">
      <c r="A89" s="117"/>
      <c r="B89" s="118">
        <v>3112</v>
      </c>
      <c r="C89" s="117" t="s">
        <v>203</v>
      </c>
      <c r="D89" s="119">
        <v>10000</v>
      </c>
      <c r="E89" s="119">
        <v>4649.58</v>
      </c>
      <c r="F89" s="119">
        <f>E89/D89*100</f>
        <v>46.495799999999996</v>
      </c>
    </row>
    <row r="90" spans="1:6" ht="15">
      <c r="A90" s="117"/>
      <c r="B90" s="118">
        <v>3113</v>
      </c>
      <c r="C90" s="117" t="s">
        <v>204</v>
      </c>
      <c r="D90" s="119">
        <v>2200000</v>
      </c>
      <c r="E90" s="119">
        <v>1325806.14</v>
      </c>
      <c r="F90" s="119">
        <f>E90/D90*100</f>
        <v>60.26391545454545</v>
      </c>
    </row>
    <row r="91" spans="1:6" ht="15">
      <c r="A91" s="117"/>
      <c r="B91" s="118">
        <v>3114</v>
      </c>
      <c r="C91" s="117" t="s">
        <v>205</v>
      </c>
      <c r="D91" s="119">
        <v>21000000</v>
      </c>
      <c r="E91" s="119">
        <v>10671487.52</v>
      </c>
      <c r="F91" s="119">
        <f>E91/D91*100</f>
        <v>50.81660723809524</v>
      </c>
    </row>
    <row r="92" spans="1:6" ht="15">
      <c r="A92" s="114"/>
      <c r="B92" s="115">
        <v>312</v>
      </c>
      <c r="C92" s="114" t="s">
        <v>8</v>
      </c>
      <c r="D92" s="116">
        <f>D93</f>
        <v>3210000</v>
      </c>
      <c r="E92" s="116">
        <v>1522115.96</v>
      </c>
      <c r="F92" s="116">
        <f>E92/D92*100</f>
        <v>47.41794267912772</v>
      </c>
    </row>
    <row r="93" spans="1:6" ht="15">
      <c r="A93" s="117"/>
      <c r="B93" s="118">
        <v>3121</v>
      </c>
      <c r="C93" s="117" t="s">
        <v>8</v>
      </c>
      <c r="D93" s="119">
        <v>3210000</v>
      </c>
      <c r="E93" s="119">
        <v>1522115.96</v>
      </c>
      <c r="F93" s="119">
        <f>E93/D93*100</f>
        <v>47.41794267912772</v>
      </c>
    </row>
    <row r="94" spans="1:6" ht="15">
      <c r="A94" s="114"/>
      <c r="B94" s="115">
        <v>313</v>
      </c>
      <c r="C94" s="114" t="s">
        <v>172</v>
      </c>
      <c r="D94" s="116">
        <f>D95+D96</f>
        <v>11188694</v>
      </c>
      <c r="E94" s="116">
        <v>58058665.16</v>
      </c>
      <c r="F94" s="116">
        <f>E94/D94*100</f>
        <v>518.9047547461751</v>
      </c>
    </row>
    <row r="95" spans="1:6" ht="15">
      <c r="A95" s="117"/>
      <c r="B95" s="118">
        <v>3132</v>
      </c>
      <c r="C95" s="117" t="s">
        <v>173</v>
      </c>
      <c r="D95" s="119">
        <v>11188694</v>
      </c>
      <c r="E95" s="119">
        <v>5806291.98</v>
      </c>
      <c r="F95" s="119">
        <f>E95/D95*100</f>
        <v>51.89427809894524</v>
      </c>
    </row>
    <row r="96" spans="1:6" ht="15">
      <c r="A96" s="117"/>
      <c r="B96" s="126">
        <v>3133</v>
      </c>
      <c r="C96" s="117" t="s">
        <v>206</v>
      </c>
      <c r="D96" s="127">
        <v>0</v>
      </c>
      <c r="E96" s="119">
        <v>2373.18</v>
      </c>
      <c r="F96" s="119">
        <v>0</v>
      </c>
    </row>
    <row r="97" spans="1:6" ht="15">
      <c r="A97" s="114"/>
      <c r="B97" s="115">
        <v>32</v>
      </c>
      <c r="C97" s="114" t="s">
        <v>164</v>
      </c>
      <c r="D97" s="116">
        <f>D98+D102+D109+D119+D121</f>
        <v>22701000</v>
      </c>
      <c r="E97" s="116">
        <v>8988566.42</v>
      </c>
      <c r="F97" s="116">
        <f>E97/D97*100</f>
        <v>39.59546460508348</v>
      </c>
    </row>
    <row r="98" spans="1:6" ht="15">
      <c r="A98" s="114"/>
      <c r="B98" s="115">
        <v>321</v>
      </c>
      <c r="C98" s="114" t="s">
        <v>9</v>
      </c>
      <c r="D98" s="116">
        <f>SUM(D99:D101)</f>
        <v>3150000</v>
      </c>
      <c r="E98" s="116">
        <v>1355154.39</v>
      </c>
      <c r="F98" s="116">
        <f>E98/D98*100</f>
        <v>43.02077428571428</v>
      </c>
    </row>
    <row r="99" spans="1:6" ht="15">
      <c r="A99" s="117"/>
      <c r="B99" s="118">
        <v>3211</v>
      </c>
      <c r="C99" s="117" t="s">
        <v>207</v>
      </c>
      <c r="D99" s="119">
        <v>200000</v>
      </c>
      <c r="E99" s="119">
        <v>24192.42</v>
      </c>
      <c r="F99" s="119">
        <f>E99/D99*100</f>
        <v>12.09621</v>
      </c>
    </row>
    <row r="100" spans="1:6" ht="30">
      <c r="A100" s="117"/>
      <c r="B100" s="126">
        <v>3212</v>
      </c>
      <c r="C100" s="139" t="s">
        <v>208</v>
      </c>
      <c r="D100" s="127">
        <v>2650000</v>
      </c>
      <c r="E100" s="127">
        <v>1272121.97</v>
      </c>
      <c r="F100" s="127">
        <f>E100/D100*100</f>
        <v>48.00460264150943</v>
      </c>
    </row>
    <row r="101" spans="1:6" ht="15">
      <c r="A101" s="117"/>
      <c r="B101" s="118">
        <v>3213</v>
      </c>
      <c r="C101" s="117" t="s">
        <v>209</v>
      </c>
      <c r="D101" s="119">
        <v>300000</v>
      </c>
      <c r="E101" s="119">
        <v>58840</v>
      </c>
      <c r="F101" s="119">
        <f>E101/D101*100</f>
        <v>19.613333333333333</v>
      </c>
    </row>
    <row r="102" spans="1:6" ht="15">
      <c r="A102" s="114"/>
      <c r="B102" s="115">
        <v>322</v>
      </c>
      <c r="C102" s="114" t="s">
        <v>10</v>
      </c>
      <c r="D102" s="116">
        <f>SUM(D103:D108)</f>
        <v>12130000</v>
      </c>
      <c r="E102" s="116">
        <v>3912114.3</v>
      </c>
      <c r="F102" s="116">
        <f>E102/D102*100</f>
        <v>32.251560593569664</v>
      </c>
    </row>
    <row r="103" spans="1:6" ht="15">
      <c r="A103" s="117"/>
      <c r="B103" s="118">
        <v>3221</v>
      </c>
      <c r="C103" s="117" t="s">
        <v>93</v>
      </c>
      <c r="D103" s="119">
        <v>1180000</v>
      </c>
      <c r="E103" s="119">
        <v>427069.02</v>
      </c>
      <c r="F103" s="119">
        <f>E103/D103*100</f>
        <v>36.19228983050848</v>
      </c>
    </row>
    <row r="104" spans="1:6" ht="15">
      <c r="A104" s="117"/>
      <c r="B104" s="118">
        <v>3222</v>
      </c>
      <c r="C104" s="117" t="s">
        <v>94</v>
      </c>
      <c r="D104" s="119">
        <v>6000000</v>
      </c>
      <c r="E104" s="119">
        <v>1528449.73</v>
      </c>
      <c r="F104" s="119">
        <f>E104/D104*100</f>
        <v>25.474162166666662</v>
      </c>
    </row>
    <row r="105" spans="1:6" ht="15">
      <c r="A105" s="117"/>
      <c r="B105" s="118">
        <v>3223</v>
      </c>
      <c r="C105" s="117" t="s">
        <v>95</v>
      </c>
      <c r="D105" s="119">
        <v>3400000</v>
      </c>
      <c r="E105" s="119">
        <v>1690735.33</v>
      </c>
      <c r="F105" s="119">
        <f>E105/D105*100</f>
        <v>49.727509705882355</v>
      </c>
    </row>
    <row r="106" spans="1:6" ht="30">
      <c r="A106" s="117"/>
      <c r="B106" s="126">
        <v>3224</v>
      </c>
      <c r="C106" s="139" t="s">
        <v>210</v>
      </c>
      <c r="D106" s="127">
        <v>500000</v>
      </c>
      <c r="E106" s="127">
        <v>169993.66</v>
      </c>
      <c r="F106" s="127">
        <f>E106/D106*100</f>
        <v>33.998732</v>
      </c>
    </row>
    <row r="107" spans="1:6" ht="15">
      <c r="A107" s="117"/>
      <c r="B107" s="118">
        <v>3225</v>
      </c>
      <c r="C107" s="117" t="s">
        <v>96</v>
      </c>
      <c r="D107" s="119">
        <v>700000</v>
      </c>
      <c r="E107" s="119">
        <v>70609.33</v>
      </c>
      <c r="F107" s="119">
        <f>E107/D107*100</f>
        <v>10.087047142857143</v>
      </c>
    </row>
    <row r="108" spans="1:6" ht="15">
      <c r="A108" s="117"/>
      <c r="B108" s="118">
        <v>3227</v>
      </c>
      <c r="C108" s="117" t="s">
        <v>97</v>
      </c>
      <c r="D108" s="119">
        <v>350000</v>
      </c>
      <c r="E108" s="119">
        <v>25257.23</v>
      </c>
      <c r="F108" s="119">
        <f>E108/D108*100</f>
        <v>7.2163514285714285</v>
      </c>
    </row>
    <row r="109" spans="1:6" ht="15">
      <c r="A109" s="114"/>
      <c r="B109" s="115">
        <v>323</v>
      </c>
      <c r="C109" s="114" t="s">
        <v>11</v>
      </c>
      <c r="D109" s="116">
        <f>SUM(D110:D118)</f>
        <v>6491000</v>
      </c>
      <c r="E109" s="116">
        <v>3174332.13</v>
      </c>
      <c r="F109" s="116">
        <f>E109/D109*100</f>
        <v>48.9035915883531</v>
      </c>
    </row>
    <row r="110" spans="1:6" ht="15">
      <c r="A110" s="117"/>
      <c r="B110" s="118">
        <v>3231</v>
      </c>
      <c r="C110" s="117" t="s">
        <v>211</v>
      </c>
      <c r="D110" s="119">
        <v>250000</v>
      </c>
      <c r="E110" s="119">
        <v>106683.98</v>
      </c>
      <c r="F110" s="119">
        <f>E110/D110*100</f>
        <v>42.673592</v>
      </c>
    </row>
    <row r="111" spans="1:6" ht="15">
      <c r="A111" s="117"/>
      <c r="B111" s="118">
        <v>3232</v>
      </c>
      <c r="C111" s="117" t="s">
        <v>179</v>
      </c>
      <c r="D111" s="119">
        <v>1000000</v>
      </c>
      <c r="E111" s="119">
        <v>460488.96</v>
      </c>
      <c r="F111" s="119">
        <f>E111/D111*100</f>
        <v>46.048896</v>
      </c>
    </row>
    <row r="112" spans="1:6" ht="15">
      <c r="A112" s="117"/>
      <c r="B112" s="118">
        <v>3233</v>
      </c>
      <c r="C112" s="117" t="s">
        <v>100</v>
      </c>
      <c r="D112" s="119">
        <v>40000</v>
      </c>
      <c r="E112" s="119">
        <v>35211</v>
      </c>
      <c r="F112" s="119">
        <f>E112/D112*100</f>
        <v>88.0275</v>
      </c>
    </row>
    <row r="113" spans="1:6" ht="15">
      <c r="A113" s="117"/>
      <c r="B113" s="118">
        <v>3234</v>
      </c>
      <c r="C113" s="117" t="s">
        <v>101</v>
      </c>
      <c r="D113" s="119">
        <v>2295000</v>
      </c>
      <c r="E113" s="119">
        <v>1135392.94</v>
      </c>
      <c r="F113" s="119">
        <f>E113/D113*100</f>
        <v>49.47245925925925</v>
      </c>
    </row>
    <row r="114" spans="1:6" ht="15">
      <c r="A114" s="117"/>
      <c r="B114" s="118">
        <v>3235</v>
      </c>
      <c r="C114" s="117" t="s">
        <v>212</v>
      </c>
      <c r="D114" s="119">
        <v>1460000</v>
      </c>
      <c r="E114" s="119">
        <v>675970.62</v>
      </c>
      <c r="F114" s="119">
        <f>E114/D114*100</f>
        <v>46.299357534246575</v>
      </c>
    </row>
    <row r="115" spans="1:6" ht="15">
      <c r="A115" s="117"/>
      <c r="B115" s="118">
        <v>3236</v>
      </c>
      <c r="C115" s="117" t="s">
        <v>213</v>
      </c>
      <c r="D115" s="119">
        <v>150000</v>
      </c>
      <c r="E115" s="119">
        <v>52213.38</v>
      </c>
      <c r="F115" s="119">
        <f>E115/D115*100</f>
        <v>34.80892</v>
      </c>
    </row>
    <row r="116" spans="1:6" ht="15">
      <c r="A116" s="117"/>
      <c r="B116" s="118">
        <v>3237</v>
      </c>
      <c r="C116" s="117" t="s">
        <v>104</v>
      </c>
      <c r="D116" s="119">
        <v>850000</v>
      </c>
      <c r="E116" s="119">
        <v>583928.54</v>
      </c>
      <c r="F116" s="119">
        <f>E116/D116*100</f>
        <v>68.69747529411765</v>
      </c>
    </row>
    <row r="117" spans="1:6" ht="15">
      <c r="A117" s="117"/>
      <c r="B117" s="118">
        <v>3238</v>
      </c>
      <c r="C117" s="117" t="s">
        <v>105</v>
      </c>
      <c r="D117" s="119">
        <v>276000</v>
      </c>
      <c r="E117" s="119">
        <v>56500</v>
      </c>
      <c r="F117" s="119">
        <f>E117/D117*100</f>
        <v>20.47101449275362</v>
      </c>
    </row>
    <row r="118" spans="1:6" ht="15">
      <c r="A118" s="117"/>
      <c r="B118" s="118">
        <v>3239</v>
      </c>
      <c r="C118" s="117" t="s">
        <v>106</v>
      </c>
      <c r="D118" s="119">
        <v>170000</v>
      </c>
      <c r="E118" s="119">
        <v>67942.71</v>
      </c>
      <c r="F118" s="119">
        <f>E118/D118*100</f>
        <v>39.966300000000004</v>
      </c>
    </row>
    <row r="119" spans="1:6" ht="15">
      <c r="A119" s="114"/>
      <c r="B119" s="115">
        <v>324</v>
      </c>
      <c r="C119" s="114" t="s">
        <v>214</v>
      </c>
      <c r="D119" s="116">
        <f>D120</f>
        <v>0</v>
      </c>
      <c r="E119" s="116">
        <v>0</v>
      </c>
      <c r="F119" s="116">
        <v>0</v>
      </c>
    </row>
    <row r="120" spans="1:6" ht="15">
      <c r="A120" s="117"/>
      <c r="B120" s="118">
        <v>3241</v>
      </c>
      <c r="C120" s="117" t="s">
        <v>214</v>
      </c>
      <c r="D120" s="119">
        <v>0</v>
      </c>
      <c r="E120" s="119">
        <v>0</v>
      </c>
      <c r="F120" s="119">
        <v>0</v>
      </c>
    </row>
    <row r="121" spans="1:6" ht="15">
      <c r="A121" s="114"/>
      <c r="B121" s="115">
        <v>329</v>
      </c>
      <c r="C121" s="114" t="s">
        <v>12</v>
      </c>
      <c r="D121" s="116">
        <f>SUM(D122:D128)</f>
        <v>930000</v>
      </c>
      <c r="E121" s="116">
        <v>546965.6</v>
      </c>
      <c r="F121" s="116">
        <f>E121/D121*100</f>
        <v>58.81350537634409</v>
      </c>
    </row>
    <row r="122" spans="1:6" ht="15">
      <c r="A122" s="117"/>
      <c r="B122" s="118">
        <v>3291</v>
      </c>
      <c r="C122" s="117" t="s">
        <v>214</v>
      </c>
      <c r="D122" s="119">
        <v>100000</v>
      </c>
      <c r="E122" s="119">
        <v>40491.63</v>
      </c>
      <c r="F122" s="119">
        <f>E122/D122*100</f>
        <v>40.491629999999994</v>
      </c>
    </row>
    <row r="123" spans="1:6" ht="15">
      <c r="A123" s="117"/>
      <c r="B123" s="118">
        <v>3292</v>
      </c>
      <c r="C123" s="117" t="s">
        <v>215</v>
      </c>
      <c r="D123" s="119">
        <v>350000</v>
      </c>
      <c r="E123" s="119">
        <v>175650.76</v>
      </c>
      <c r="F123" s="119">
        <f>E123/D123*100</f>
        <v>50.18593142857143</v>
      </c>
    </row>
    <row r="124" spans="1:6" ht="15">
      <c r="A124" s="117"/>
      <c r="B124" s="118">
        <v>3293</v>
      </c>
      <c r="C124" s="117" t="s">
        <v>216</v>
      </c>
      <c r="D124" s="119">
        <v>50000</v>
      </c>
      <c r="E124" s="119">
        <v>15272.42</v>
      </c>
      <c r="F124" s="119">
        <f>E124/D124*100</f>
        <v>30.54484</v>
      </c>
    </row>
    <row r="125" spans="1:6" ht="15">
      <c r="A125" s="117"/>
      <c r="B125" s="118">
        <v>3294</v>
      </c>
      <c r="C125" s="117" t="s">
        <v>217</v>
      </c>
      <c r="D125" s="119">
        <v>30000</v>
      </c>
      <c r="E125" s="119">
        <v>12786</v>
      </c>
      <c r="F125" s="119">
        <f>E125/D125*100</f>
        <v>42.620000000000005</v>
      </c>
    </row>
    <row r="126" spans="1:6" ht="15">
      <c r="A126" s="117"/>
      <c r="B126" s="118">
        <v>3295</v>
      </c>
      <c r="C126" s="117" t="s">
        <v>218</v>
      </c>
      <c r="D126" s="119">
        <v>50000</v>
      </c>
      <c r="E126" s="119">
        <v>29379.38</v>
      </c>
      <c r="F126" s="119">
        <f>E126/D126*100</f>
        <v>58.758759999999995</v>
      </c>
    </row>
    <row r="127" spans="1:6" ht="15">
      <c r="A127" s="117"/>
      <c r="B127" s="118">
        <v>3296</v>
      </c>
      <c r="C127" s="117" t="s">
        <v>111</v>
      </c>
      <c r="D127" s="119">
        <v>100000</v>
      </c>
      <c r="E127" s="119">
        <v>214893.87</v>
      </c>
      <c r="F127" s="119">
        <f>E127/D127*100</f>
        <v>214.89387</v>
      </c>
    </row>
    <row r="128" spans="1:6" ht="15">
      <c r="A128" s="117"/>
      <c r="B128" s="118">
        <v>3299</v>
      </c>
      <c r="C128" s="117" t="s">
        <v>12</v>
      </c>
      <c r="D128" s="119">
        <v>250000</v>
      </c>
      <c r="E128" s="119">
        <v>58491.54</v>
      </c>
      <c r="F128" s="119">
        <f>E128/D128*100</f>
        <v>23.396616</v>
      </c>
    </row>
    <row r="129" spans="1:6" ht="15">
      <c r="A129" s="114"/>
      <c r="B129" s="115">
        <v>34</v>
      </c>
      <c r="C129" s="114" t="s">
        <v>142</v>
      </c>
      <c r="D129" s="116">
        <f>D130+D132</f>
        <v>974980</v>
      </c>
      <c r="E129" s="116">
        <v>673132.33</v>
      </c>
      <c r="F129" s="116">
        <f>E129/D129*100</f>
        <v>69.0406295513754</v>
      </c>
    </row>
    <row r="130" spans="1:6" ht="15">
      <c r="A130" s="114"/>
      <c r="B130" s="115">
        <v>342</v>
      </c>
      <c r="C130" s="114" t="s">
        <v>219</v>
      </c>
      <c r="D130" s="116">
        <f>D131</f>
        <v>10000</v>
      </c>
      <c r="E130" s="116">
        <v>690.39</v>
      </c>
      <c r="F130" s="116">
        <f>E130/D130*100</f>
        <v>6.9039</v>
      </c>
    </row>
    <row r="131" spans="1:6" ht="15">
      <c r="A131" s="117"/>
      <c r="B131" s="118">
        <v>3423</v>
      </c>
      <c r="C131" s="117" t="s">
        <v>220</v>
      </c>
      <c r="D131" s="119">
        <v>10000</v>
      </c>
      <c r="E131" s="119">
        <v>0</v>
      </c>
      <c r="F131" s="119">
        <f>E131/D131*100</f>
        <v>0</v>
      </c>
    </row>
    <row r="132" spans="1:6" ht="15">
      <c r="A132" s="117"/>
      <c r="B132" s="115">
        <v>343</v>
      </c>
      <c r="C132" s="114" t="s">
        <v>13</v>
      </c>
      <c r="D132" s="116">
        <f>D133+D134</f>
        <v>964980</v>
      </c>
      <c r="E132" s="116">
        <v>672441.94</v>
      </c>
      <c r="F132" s="116">
        <f>E132/D132*100</f>
        <v>69.6845468299861</v>
      </c>
    </row>
    <row r="133" spans="1:6" ht="15">
      <c r="A133" s="117"/>
      <c r="B133" s="118">
        <v>3431</v>
      </c>
      <c r="C133" s="117" t="s">
        <v>221</v>
      </c>
      <c r="D133" s="119">
        <v>15000</v>
      </c>
      <c r="E133" s="119">
        <v>7940.6</v>
      </c>
      <c r="F133" s="119">
        <f>E133/D133*100</f>
        <v>52.937333333333335</v>
      </c>
    </row>
    <row r="134" spans="1:6" ht="15">
      <c r="A134" s="117"/>
      <c r="B134" s="118">
        <v>3433</v>
      </c>
      <c r="C134" s="117" t="s">
        <v>199</v>
      </c>
      <c r="D134" s="119">
        <v>949980</v>
      </c>
      <c r="E134" s="119">
        <v>664501.34</v>
      </c>
      <c r="F134" s="119">
        <f>E134/D134*100</f>
        <v>69.94898208383334</v>
      </c>
    </row>
    <row r="135" spans="1:6" ht="30">
      <c r="A135" s="114"/>
      <c r="B135" s="140">
        <v>37</v>
      </c>
      <c r="C135" s="114" t="s">
        <v>222</v>
      </c>
      <c r="D135" s="128">
        <f>D136</f>
        <v>140000</v>
      </c>
      <c r="E135" s="128">
        <v>16028.93</v>
      </c>
      <c r="F135" s="128">
        <f>E135/D135*100</f>
        <v>11.449235714285715</v>
      </c>
    </row>
    <row r="136" spans="1:6" ht="30">
      <c r="A136" s="114"/>
      <c r="B136" s="140">
        <v>372</v>
      </c>
      <c r="C136" s="141" t="s">
        <v>223</v>
      </c>
      <c r="D136" s="128">
        <f>D137</f>
        <v>140000</v>
      </c>
      <c r="E136" s="128">
        <v>16028.93</v>
      </c>
      <c r="F136" s="128">
        <f>E136/D136*100</f>
        <v>11.449235714285715</v>
      </c>
    </row>
    <row r="137" spans="1:6" ht="15">
      <c r="A137" s="117"/>
      <c r="B137" s="118">
        <v>3721</v>
      </c>
      <c r="C137" s="117" t="s">
        <v>224</v>
      </c>
      <c r="D137" s="119">
        <v>140000</v>
      </c>
      <c r="E137" s="119">
        <v>16028.93</v>
      </c>
      <c r="F137" s="119">
        <f>E137/D137*100</f>
        <v>11.449235714285715</v>
      </c>
    </row>
    <row r="138" spans="1:6" ht="15">
      <c r="A138" s="114"/>
      <c r="B138" s="115">
        <v>4</v>
      </c>
      <c r="C138" s="114" t="s">
        <v>188</v>
      </c>
      <c r="D138" s="116">
        <f>D139+D150</f>
        <v>1280000</v>
      </c>
      <c r="E138" s="116">
        <v>605468.7</v>
      </c>
      <c r="F138" s="116">
        <f>E138/D138*100</f>
        <v>47.3022421875</v>
      </c>
    </row>
    <row r="139" spans="1:6" ht="30">
      <c r="A139" s="114"/>
      <c r="B139" s="140">
        <v>42</v>
      </c>
      <c r="C139" s="141" t="s">
        <v>189</v>
      </c>
      <c r="D139" s="128">
        <f>D140+D148</f>
        <v>910000</v>
      </c>
      <c r="E139" s="128">
        <v>461962.35</v>
      </c>
      <c r="F139" s="128">
        <f>E139/D139*100</f>
        <v>50.76509340659341</v>
      </c>
    </row>
    <row r="140" spans="1:6" ht="15">
      <c r="A140" s="114"/>
      <c r="B140" s="115">
        <v>422</v>
      </c>
      <c r="C140" s="114" t="s">
        <v>14</v>
      </c>
      <c r="D140" s="116">
        <f>SUM(D141:D147)</f>
        <v>860000</v>
      </c>
      <c r="E140" s="116">
        <v>459999.85</v>
      </c>
      <c r="F140" s="116">
        <f>E140/D140*100</f>
        <v>53.48835465116279</v>
      </c>
    </row>
    <row r="141" spans="1:6" ht="15">
      <c r="A141" s="117"/>
      <c r="B141" s="118">
        <v>4221</v>
      </c>
      <c r="C141" s="117" t="s">
        <v>225</v>
      </c>
      <c r="D141" s="119">
        <v>200000</v>
      </c>
      <c r="E141" s="119">
        <v>45369.25</v>
      </c>
      <c r="F141" s="119">
        <f>E141/D141*100</f>
        <v>22.684625</v>
      </c>
    </row>
    <row r="142" spans="1:6" ht="15">
      <c r="A142" s="117"/>
      <c r="B142" s="118">
        <v>4222</v>
      </c>
      <c r="C142" s="117" t="s">
        <v>121</v>
      </c>
      <c r="D142" s="119">
        <v>30000</v>
      </c>
      <c r="E142" s="119">
        <v>15472.5</v>
      </c>
      <c r="F142" s="119">
        <f>E142/D142*100</f>
        <v>51.575</v>
      </c>
    </row>
    <row r="143" spans="1:6" ht="15">
      <c r="A143" s="117"/>
      <c r="B143" s="118">
        <v>4223</v>
      </c>
      <c r="C143" s="117" t="s">
        <v>122</v>
      </c>
      <c r="D143" s="119">
        <v>100000</v>
      </c>
      <c r="E143" s="119">
        <v>4875</v>
      </c>
      <c r="F143" s="119">
        <f>E143/D143*100</f>
        <v>4.875</v>
      </c>
    </row>
    <row r="144" spans="1:6" ht="15">
      <c r="A144" s="117"/>
      <c r="B144" s="118">
        <v>4224</v>
      </c>
      <c r="C144" s="117" t="s">
        <v>123</v>
      </c>
      <c r="D144" s="119">
        <v>500000</v>
      </c>
      <c r="E144" s="119">
        <v>376675</v>
      </c>
      <c r="F144" s="119">
        <f>E144/D144*100</f>
        <v>75.335</v>
      </c>
    </row>
    <row r="145" spans="1:6" ht="15">
      <c r="A145" s="117"/>
      <c r="B145" s="118">
        <v>4225</v>
      </c>
      <c r="C145" s="117" t="s">
        <v>226</v>
      </c>
      <c r="D145" s="119">
        <v>10000</v>
      </c>
      <c r="E145" s="119">
        <v>0</v>
      </c>
      <c r="F145" s="119">
        <f>E145/D145*100</f>
        <v>0</v>
      </c>
    </row>
    <row r="146" spans="1:6" ht="15">
      <c r="A146" s="117"/>
      <c r="B146" s="118">
        <v>4226</v>
      </c>
      <c r="C146" s="117" t="s">
        <v>125</v>
      </c>
      <c r="D146" s="119">
        <v>20000</v>
      </c>
      <c r="E146" s="119">
        <v>6529.6</v>
      </c>
      <c r="F146" s="119">
        <f>E146/D146*100</f>
        <v>32.647999999999996</v>
      </c>
    </row>
    <row r="147" spans="1:6" ht="15">
      <c r="A147" s="117"/>
      <c r="B147" s="118">
        <v>4227</v>
      </c>
      <c r="C147" s="117" t="s">
        <v>227</v>
      </c>
      <c r="D147" s="119">
        <v>0</v>
      </c>
      <c r="E147" s="119">
        <v>11078.5</v>
      </c>
      <c r="F147" s="119">
        <v>0</v>
      </c>
    </row>
    <row r="148" spans="1:6" ht="15">
      <c r="A148" s="114"/>
      <c r="B148" s="115">
        <v>426</v>
      </c>
      <c r="C148" s="114" t="s">
        <v>228</v>
      </c>
      <c r="D148" s="116">
        <f>D149</f>
        <v>50000</v>
      </c>
      <c r="E148" s="116">
        <v>1962.5</v>
      </c>
      <c r="F148" s="116">
        <f>E148/D148*100</f>
        <v>3.925</v>
      </c>
    </row>
    <row r="149" spans="1:6" ht="15">
      <c r="A149" s="117"/>
      <c r="B149" s="118">
        <v>4262</v>
      </c>
      <c r="C149" s="117" t="s">
        <v>24</v>
      </c>
      <c r="D149" s="119">
        <v>50000</v>
      </c>
      <c r="E149" s="119">
        <v>1962.5</v>
      </c>
      <c r="F149" s="119">
        <f>E149/D149*100</f>
        <v>3.925</v>
      </c>
    </row>
    <row r="150" spans="1:6" ht="30">
      <c r="A150" s="114"/>
      <c r="B150" s="140">
        <v>45</v>
      </c>
      <c r="C150" s="141" t="s">
        <v>229</v>
      </c>
      <c r="D150" s="128">
        <f>D151+D153+D155</f>
        <v>370000</v>
      </c>
      <c r="E150" s="128">
        <v>143506.35</v>
      </c>
      <c r="F150" s="128">
        <f>E150/D150*100</f>
        <v>38.7855</v>
      </c>
    </row>
    <row r="151" spans="1:6" ht="15">
      <c r="A151" s="114"/>
      <c r="B151" s="115">
        <v>451</v>
      </c>
      <c r="C151" s="114" t="s">
        <v>230</v>
      </c>
      <c r="D151" s="116">
        <f>D152</f>
        <v>300000</v>
      </c>
      <c r="E151" s="116">
        <v>143506.35</v>
      </c>
      <c r="F151" s="116">
        <f>E151/D151*100</f>
        <v>47.83545</v>
      </c>
    </row>
    <row r="152" spans="1:6" ht="15">
      <c r="A152" s="117"/>
      <c r="B152" s="118">
        <v>4511</v>
      </c>
      <c r="C152" s="117" t="s">
        <v>230</v>
      </c>
      <c r="D152" s="119">
        <v>300000</v>
      </c>
      <c r="E152" s="119">
        <v>143506.35</v>
      </c>
      <c r="F152" s="119">
        <f>E152/D152*100</f>
        <v>47.83545</v>
      </c>
    </row>
    <row r="153" spans="1:6" ht="15">
      <c r="A153" s="114"/>
      <c r="B153" s="115">
        <v>452</v>
      </c>
      <c r="C153" s="114" t="s">
        <v>25</v>
      </c>
      <c r="D153" s="116">
        <f>D154</f>
        <v>20000</v>
      </c>
      <c r="E153" s="116">
        <v>0</v>
      </c>
      <c r="F153" s="116">
        <f>E153/D153*100</f>
        <v>0</v>
      </c>
    </row>
    <row r="154" spans="1:6" ht="15">
      <c r="A154" s="117"/>
      <c r="B154" s="118">
        <v>4521</v>
      </c>
      <c r="C154" s="117" t="s">
        <v>25</v>
      </c>
      <c r="D154" s="119">
        <v>20000</v>
      </c>
      <c r="E154" s="119">
        <v>0</v>
      </c>
      <c r="F154" s="119">
        <f>E154/D154*100</f>
        <v>0</v>
      </c>
    </row>
    <row r="155" spans="1:6" ht="15">
      <c r="A155" s="114"/>
      <c r="B155" s="115">
        <v>454</v>
      </c>
      <c r="C155" s="114" t="s">
        <v>231</v>
      </c>
      <c r="D155" s="116">
        <f>D156</f>
        <v>50000</v>
      </c>
      <c r="E155" s="116">
        <v>0</v>
      </c>
      <c r="F155" s="116">
        <f>E155/D155*100</f>
        <v>0</v>
      </c>
    </row>
    <row r="156" spans="1:6" ht="15">
      <c r="A156" s="117"/>
      <c r="B156" s="118">
        <v>4541</v>
      </c>
      <c r="C156" s="117" t="s">
        <v>230</v>
      </c>
      <c r="D156" s="119">
        <v>50000</v>
      </c>
      <c r="E156" s="119">
        <v>0</v>
      </c>
      <c r="F156" s="119">
        <f>E156/D156*100</f>
        <v>0</v>
      </c>
    </row>
    <row r="157" spans="1:6" ht="15">
      <c r="A157" s="111" t="s">
        <v>160</v>
      </c>
      <c r="B157" s="112" t="s">
        <v>256</v>
      </c>
      <c r="C157" s="111" t="s">
        <v>232</v>
      </c>
      <c r="D157" s="113">
        <v>1400000</v>
      </c>
      <c r="E157" s="113">
        <v>533562.94</v>
      </c>
      <c r="F157" s="113">
        <v>38.11</v>
      </c>
    </row>
    <row r="158" spans="1:6" ht="15">
      <c r="A158" s="114"/>
      <c r="B158" s="115">
        <v>3</v>
      </c>
      <c r="C158" s="114" t="s">
        <v>163</v>
      </c>
      <c r="D158" s="116">
        <f>D159</f>
        <v>1400000</v>
      </c>
      <c r="E158" s="116">
        <v>533562.94</v>
      </c>
      <c r="F158" s="116">
        <f>E158/D158*100</f>
        <v>38.11163857142857</v>
      </c>
    </row>
    <row r="159" spans="1:6" ht="15">
      <c r="A159" s="114"/>
      <c r="B159" s="115">
        <v>32</v>
      </c>
      <c r="C159" s="114" t="s">
        <v>164</v>
      </c>
      <c r="D159" s="116">
        <f>D160</f>
        <v>1400000</v>
      </c>
      <c r="E159" s="116">
        <v>533562.94</v>
      </c>
      <c r="F159" s="116">
        <f>E159/D159*100</f>
        <v>38.11163857142857</v>
      </c>
    </row>
    <row r="160" spans="1:6" ht="15">
      <c r="A160" s="114"/>
      <c r="B160" s="115">
        <v>322</v>
      </c>
      <c r="C160" s="114" t="s">
        <v>10</v>
      </c>
      <c r="D160" s="116">
        <f>D161</f>
        <v>1400000</v>
      </c>
      <c r="E160" s="116">
        <v>533562.94</v>
      </c>
      <c r="F160" s="116">
        <f>E160/D160*100</f>
        <v>38.11163857142857</v>
      </c>
    </row>
    <row r="161" spans="1:6" ht="15">
      <c r="A161" s="117"/>
      <c r="B161" s="118">
        <v>3222</v>
      </c>
      <c r="C161" s="117" t="s">
        <v>94</v>
      </c>
      <c r="D161" s="119">
        <v>1400000</v>
      </c>
      <c r="E161" s="119">
        <v>533562.94</v>
      </c>
      <c r="F161" s="119">
        <f>E161/D161*100</f>
        <v>38.11163857142857</v>
      </c>
    </row>
    <row r="162" spans="1:6" ht="30">
      <c r="A162" s="142" t="s">
        <v>160</v>
      </c>
      <c r="B162" s="143" t="s">
        <v>257</v>
      </c>
      <c r="C162" s="111" t="s">
        <v>233</v>
      </c>
      <c r="D162" s="144">
        <v>20000</v>
      </c>
      <c r="E162" s="144">
        <v>20000</v>
      </c>
      <c r="F162" s="144">
        <v>100</v>
      </c>
    </row>
    <row r="163" spans="1:6" ht="15">
      <c r="A163" s="114"/>
      <c r="B163" s="115">
        <v>4</v>
      </c>
      <c r="C163" s="114" t="s">
        <v>188</v>
      </c>
      <c r="D163" s="116">
        <f>D164</f>
        <v>20000</v>
      </c>
      <c r="E163" s="116">
        <v>20000</v>
      </c>
      <c r="F163" s="116">
        <v>100</v>
      </c>
    </row>
    <row r="164" spans="1:6" ht="15">
      <c r="A164" s="114"/>
      <c r="B164" s="115">
        <v>42</v>
      </c>
      <c r="C164" s="114" t="s">
        <v>188</v>
      </c>
      <c r="D164" s="116">
        <f>D165</f>
        <v>20000</v>
      </c>
      <c r="E164" s="116">
        <v>20000</v>
      </c>
      <c r="F164" s="116">
        <v>100</v>
      </c>
    </row>
    <row r="165" spans="1:6" ht="15">
      <c r="A165" s="114"/>
      <c r="B165" s="115">
        <v>422</v>
      </c>
      <c r="C165" s="114" t="s">
        <v>234</v>
      </c>
      <c r="D165" s="116">
        <f>D166</f>
        <v>20000</v>
      </c>
      <c r="E165" s="116">
        <v>20000</v>
      </c>
      <c r="F165" s="116">
        <v>100</v>
      </c>
    </row>
    <row r="166" spans="1:6" ht="15">
      <c r="A166" s="117"/>
      <c r="B166" s="118">
        <v>4227</v>
      </c>
      <c r="C166" s="117" t="s">
        <v>122</v>
      </c>
      <c r="D166" s="119">
        <v>20000</v>
      </c>
      <c r="E166" s="119">
        <v>20000</v>
      </c>
      <c r="F166" s="119">
        <v>100</v>
      </c>
    </row>
    <row r="167" spans="1:6" ht="15">
      <c r="A167" s="111" t="s">
        <v>160</v>
      </c>
      <c r="B167" s="112" t="s">
        <v>258</v>
      </c>
      <c r="C167" s="111" t="s">
        <v>235</v>
      </c>
      <c r="D167" s="113">
        <v>0</v>
      </c>
      <c r="E167" s="113">
        <v>327080.27</v>
      </c>
      <c r="F167" s="113">
        <v>0</v>
      </c>
    </row>
    <row r="168" spans="1:6" ht="15">
      <c r="A168" s="114"/>
      <c r="B168" s="115">
        <v>3</v>
      </c>
      <c r="C168" s="114" t="s">
        <v>163</v>
      </c>
      <c r="D168" s="116">
        <v>0</v>
      </c>
      <c r="E168" s="116">
        <v>327080.27</v>
      </c>
      <c r="F168" s="116">
        <v>0</v>
      </c>
    </row>
    <row r="169" spans="1:6" ht="15">
      <c r="A169" s="114"/>
      <c r="B169" s="115">
        <v>31</v>
      </c>
      <c r="C169" s="114" t="s">
        <v>169</v>
      </c>
      <c r="D169" s="116">
        <v>0</v>
      </c>
      <c r="E169" s="116">
        <v>327080.27</v>
      </c>
      <c r="F169" s="116">
        <v>0</v>
      </c>
    </row>
    <row r="170" spans="1:6" ht="15">
      <c r="A170" s="117"/>
      <c r="B170" s="118">
        <v>3111</v>
      </c>
      <c r="C170" s="117" t="s">
        <v>236</v>
      </c>
      <c r="D170" s="119">
        <v>0</v>
      </c>
      <c r="E170" s="119">
        <v>280755.6</v>
      </c>
      <c r="F170" s="119">
        <v>0</v>
      </c>
    </row>
    <row r="171" spans="1:6" ht="15">
      <c r="A171" s="117"/>
      <c r="B171" s="118">
        <v>313</v>
      </c>
      <c r="C171" s="117" t="s">
        <v>172</v>
      </c>
      <c r="D171" s="119">
        <v>0</v>
      </c>
      <c r="E171" s="119">
        <v>280755.6</v>
      </c>
      <c r="F171" s="119">
        <v>0</v>
      </c>
    </row>
    <row r="172" spans="1:6" ht="15">
      <c r="A172" s="129"/>
      <c r="B172" s="118">
        <v>3132</v>
      </c>
      <c r="C172" s="117" t="s">
        <v>173</v>
      </c>
      <c r="D172" s="130">
        <v>0</v>
      </c>
      <c r="E172" s="119">
        <v>46324.67</v>
      </c>
      <c r="F172" s="116">
        <v>0</v>
      </c>
    </row>
    <row r="173" spans="1:6" ht="15">
      <c r="A173" s="111" t="s">
        <v>160</v>
      </c>
      <c r="B173" s="112" t="s">
        <v>259</v>
      </c>
      <c r="C173" s="111" t="s">
        <v>237</v>
      </c>
      <c r="D173" s="113">
        <v>0</v>
      </c>
      <c r="E173" s="113">
        <v>54520.75</v>
      </c>
      <c r="F173" s="113">
        <v>0</v>
      </c>
    </row>
    <row r="174" spans="1:6" ht="15">
      <c r="A174" s="114"/>
      <c r="B174" s="115">
        <v>4</v>
      </c>
      <c r="C174" s="114" t="s">
        <v>188</v>
      </c>
      <c r="D174" s="116">
        <f>D175</f>
        <v>0</v>
      </c>
      <c r="E174" s="116">
        <v>54520.75</v>
      </c>
      <c r="F174" s="116">
        <v>0</v>
      </c>
    </row>
    <row r="175" spans="1:6" ht="15">
      <c r="A175" s="114"/>
      <c r="B175" s="115">
        <v>42</v>
      </c>
      <c r="C175" s="114" t="s">
        <v>188</v>
      </c>
      <c r="D175" s="116">
        <f>D176+D181</f>
        <v>0</v>
      </c>
      <c r="E175" s="116">
        <v>54520.75</v>
      </c>
      <c r="F175" s="116">
        <v>0</v>
      </c>
    </row>
    <row r="176" spans="1:6" ht="15">
      <c r="A176" s="114"/>
      <c r="B176" s="115">
        <v>422</v>
      </c>
      <c r="C176" s="114" t="s">
        <v>234</v>
      </c>
      <c r="D176" s="116">
        <f>SUM(D177:D180)</f>
        <v>0</v>
      </c>
      <c r="E176" s="116">
        <v>44370.75</v>
      </c>
      <c r="F176" s="116">
        <v>0</v>
      </c>
    </row>
    <row r="177" spans="1:6" ht="15">
      <c r="A177" s="117"/>
      <c r="B177" s="118">
        <v>4221</v>
      </c>
      <c r="C177" s="117" t="s">
        <v>238</v>
      </c>
      <c r="D177" s="119">
        <v>0</v>
      </c>
      <c r="E177" s="119">
        <v>27143.75</v>
      </c>
      <c r="F177" s="119">
        <v>0</v>
      </c>
    </row>
    <row r="178" spans="1:6" ht="15">
      <c r="A178" s="129"/>
      <c r="B178" s="118">
        <v>4222</v>
      </c>
      <c r="C178" s="117" t="s">
        <v>239</v>
      </c>
      <c r="D178" s="131">
        <v>0</v>
      </c>
      <c r="E178" s="131">
        <v>0</v>
      </c>
      <c r="F178" s="131">
        <v>0</v>
      </c>
    </row>
    <row r="179" spans="1:6" ht="15">
      <c r="A179" s="129"/>
      <c r="B179" s="118">
        <v>4224</v>
      </c>
      <c r="C179" s="117" t="s">
        <v>240</v>
      </c>
      <c r="D179" s="131">
        <v>0</v>
      </c>
      <c r="E179" s="131">
        <v>1129</v>
      </c>
      <c r="F179" s="131">
        <v>0</v>
      </c>
    </row>
    <row r="180" spans="1:6" ht="15">
      <c r="A180" s="129"/>
      <c r="B180" s="118">
        <v>4227</v>
      </c>
      <c r="C180" s="117" t="s">
        <v>122</v>
      </c>
      <c r="D180" s="131">
        <v>0</v>
      </c>
      <c r="E180" s="131">
        <v>16098</v>
      </c>
      <c r="F180" s="131">
        <v>0</v>
      </c>
    </row>
    <row r="181" spans="1:6" ht="15">
      <c r="A181" s="129"/>
      <c r="B181" s="115">
        <v>426</v>
      </c>
      <c r="C181" s="114" t="s">
        <v>24</v>
      </c>
      <c r="D181" s="132">
        <v>0</v>
      </c>
      <c r="E181" s="132">
        <v>10150</v>
      </c>
      <c r="F181" s="132">
        <v>0</v>
      </c>
    </row>
    <row r="182" spans="1:6" ht="15">
      <c r="A182" s="129"/>
      <c r="B182" s="118">
        <v>4262</v>
      </c>
      <c r="C182" s="117" t="s">
        <v>24</v>
      </c>
      <c r="D182" s="131">
        <v>0</v>
      </c>
      <c r="E182" s="131">
        <v>10150</v>
      </c>
      <c r="F182" s="131">
        <v>0</v>
      </c>
    </row>
    <row r="183" spans="1:6" ht="15">
      <c r="A183" s="111" t="s">
        <v>160</v>
      </c>
      <c r="B183" s="112" t="s">
        <v>260</v>
      </c>
      <c r="C183" s="111" t="s">
        <v>241</v>
      </c>
      <c r="D183" s="113">
        <v>40282980</v>
      </c>
      <c r="E183" s="113">
        <v>0</v>
      </c>
      <c r="F183" s="113">
        <v>0</v>
      </c>
    </row>
    <row r="184" spans="1:6" ht="15">
      <c r="A184" s="114"/>
      <c r="B184" s="115">
        <v>3</v>
      </c>
      <c r="C184" s="114" t="s">
        <v>163</v>
      </c>
      <c r="D184" s="116">
        <v>13282980</v>
      </c>
      <c r="E184" s="116">
        <v>0</v>
      </c>
      <c r="F184" s="116">
        <v>0</v>
      </c>
    </row>
    <row r="185" spans="1:6" ht="15">
      <c r="A185" s="114"/>
      <c r="B185" s="115">
        <v>31</v>
      </c>
      <c r="C185" s="114" t="s">
        <v>242</v>
      </c>
      <c r="D185" s="116">
        <f>D186+D189</f>
        <v>10282980</v>
      </c>
      <c r="E185" s="116">
        <v>0</v>
      </c>
      <c r="F185" s="116">
        <v>0</v>
      </c>
    </row>
    <row r="186" spans="1:6" ht="15">
      <c r="A186" s="114"/>
      <c r="B186" s="115">
        <v>311</v>
      </c>
      <c r="C186" s="114" t="s">
        <v>243</v>
      </c>
      <c r="D186" s="116">
        <f>D187+D188</f>
        <v>9000000</v>
      </c>
      <c r="E186" s="116">
        <v>0</v>
      </c>
      <c r="F186" s="116">
        <v>0</v>
      </c>
    </row>
    <row r="187" spans="1:6" ht="15">
      <c r="A187" s="114"/>
      <c r="B187" s="118">
        <v>3111</v>
      </c>
      <c r="C187" s="117" t="s">
        <v>236</v>
      </c>
      <c r="D187" s="119">
        <v>7000000</v>
      </c>
      <c r="E187" s="119">
        <v>0</v>
      </c>
      <c r="F187" s="119">
        <v>0</v>
      </c>
    </row>
    <row r="188" spans="1:6" ht="15">
      <c r="A188" s="114"/>
      <c r="B188" s="118">
        <v>3114</v>
      </c>
      <c r="C188" s="117" t="s">
        <v>205</v>
      </c>
      <c r="D188" s="119">
        <v>2000000</v>
      </c>
      <c r="E188" s="119">
        <v>0</v>
      </c>
      <c r="F188" s="119">
        <v>0</v>
      </c>
    </row>
    <row r="189" spans="1:6" ht="15">
      <c r="A189" s="114"/>
      <c r="B189" s="115">
        <v>313</v>
      </c>
      <c r="C189" s="114" t="s">
        <v>244</v>
      </c>
      <c r="D189" s="116">
        <f>D190</f>
        <v>1282980</v>
      </c>
      <c r="E189" s="116">
        <v>0</v>
      </c>
      <c r="F189" s="116">
        <v>0</v>
      </c>
    </row>
    <row r="190" spans="1:6" ht="15">
      <c r="A190" s="114"/>
      <c r="B190" s="118">
        <v>3132</v>
      </c>
      <c r="C190" s="117" t="s">
        <v>173</v>
      </c>
      <c r="D190" s="119">
        <v>1282980</v>
      </c>
      <c r="E190" s="119">
        <v>0</v>
      </c>
      <c r="F190" s="119">
        <v>0</v>
      </c>
    </row>
    <row r="191" spans="1:6" ht="15">
      <c r="A191" s="114"/>
      <c r="B191" s="115">
        <v>322</v>
      </c>
      <c r="C191" s="114" t="s">
        <v>10</v>
      </c>
      <c r="D191" s="116">
        <f>D192</f>
        <v>3000000</v>
      </c>
      <c r="E191" s="116">
        <v>0</v>
      </c>
      <c r="F191" s="116">
        <v>0</v>
      </c>
    </row>
    <row r="192" spans="1:6" ht="15">
      <c r="A192" s="117"/>
      <c r="B192" s="118">
        <v>3222</v>
      </c>
      <c r="C192" s="117" t="s">
        <v>94</v>
      </c>
      <c r="D192" s="119">
        <v>3000000</v>
      </c>
      <c r="E192" s="119">
        <v>0</v>
      </c>
      <c r="F192" s="119">
        <v>0</v>
      </c>
    </row>
    <row r="193" spans="1:6" ht="15">
      <c r="A193" s="114"/>
      <c r="B193" s="115">
        <v>9222</v>
      </c>
      <c r="C193" s="114" t="s">
        <v>245</v>
      </c>
      <c r="D193" s="116">
        <v>27000000</v>
      </c>
      <c r="E193" s="116">
        <v>0</v>
      </c>
      <c r="F193" s="116">
        <v>0</v>
      </c>
    </row>
    <row r="194" spans="1:6" ht="12.75">
      <c r="A194" s="96"/>
      <c r="B194" s="97"/>
      <c r="C194" s="96"/>
      <c r="D194" s="98"/>
      <c r="E194" s="98"/>
      <c r="F194" s="98"/>
    </row>
    <row r="195" spans="1:6" ht="15">
      <c r="A195" s="133"/>
      <c r="B195" s="134"/>
      <c r="C195" s="133"/>
      <c r="D195" s="135"/>
      <c r="E195" s="135"/>
      <c r="F195" s="135"/>
    </row>
    <row r="196" spans="1:6" ht="12.75">
      <c r="A196" s="93"/>
      <c r="B196" s="94"/>
      <c r="C196" s="93"/>
      <c r="D196" s="95"/>
      <c r="E196" s="95"/>
      <c r="F196" s="95"/>
    </row>
    <row r="197" spans="1:6" ht="12.75">
      <c r="A197" s="96"/>
      <c r="B197" s="97"/>
      <c r="C197" s="96"/>
      <c r="D197" s="98"/>
      <c r="E197" s="98"/>
      <c r="F197" s="98"/>
    </row>
    <row r="198" spans="1:6" ht="12.75">
      <c r="A198" s="96"/>
      <c r="B198" s="97"/>
      <c r="C198" s="96"/>
      <c r="D198" s="98"/>
      <c r="E198" s="98"/>
      <c r="F198" s="98"/>
    </row>
    <row r="199" spans="1:6" ht="12.75">
      <c r="A199" s="96"/>
      <c r="B199" s="97"/>
      <c r="C199" s="96"/>
      <c r="D199" s="98"/>
      <c r="E199" s="98"/>
      <c r="F199" s="98"/>
    </row>
    <row r="200" spans="1:6" ht="12.75">
      <c r="A200" s="93"/>
      <c r="B200" s="94"/>
      <c r="C200" s="93"/>
      <c r="D200" s="95"/>
      <c r="E200" s="95"/>
      <c r="F200" s="95"/>
    </row>
    <row r="201" spans="1:6" ht="12.75">
      <c r="A201" s="93"/>
      <c r="B201" s="94"/>
      <c r="C201" s="93"/>
      <c r="D201" s="95"/>
      <c r="E201" s="95"/>
      <c r="F201" s="95"/>
    </row>
    <row r="202" spans="1:6" ht="12.75">
      <c r="A202" s="96"/>
      <c r="B202" s="97"/>
      <c r="C202" s="96"/>
      <c r="D202" s="98"/>
      <c r="E202" s="98"/>
      <c r="F202" s="98"/>
    </row>
    <row r="203" spans="4:6" ht="12.75">
      <c r="D203" s="99"/>
      <c r="E203" s="99"/>
      <c r="F203" s="99"/>
    </row>
    <row r="204" spans="4:6" ht="12.75">
      <c r="D204" s="99"/>
      <c r="E204" s="99"/>
      <c r="F204" s="99"/>
    </row>
    <row r="205" spans="4:6" ht="12.75">
      <c r="D205" s="99"/>
      <c r="E205" s="99"/>
      <c r="F205" s="99"/>
    </row>
    <row r="206" spans="4:6" ht="12.75">
      <c r="D206" s="99"/>
      <c r="E206" s="99"/>
      <c r="F206" s="99"/>
    </row>
    <row r="207" spans="4:6" ht="12.75">
      <c r="D207" s="99"/>
      <c r="E207" s="99"/>
      <c r="F207" s="99"/>
    </row>
    <row r="208" spans="4:6" ht="12.75">
      <c r="D208" s="99"/>
      <c r="E208" s="99"/>
      <c r="F208" s="99"/>
    </row>
    <row r="209" spans="4:6" ht="12.75">
      <c r="D209" s="99"/>
      <c r="E209" s="99"/>
      <c r="F209" s="99"/>
    </row>
    <row r="210" spans="4:6" ht="12.75">
      <c r="D210" s="99"/>
      <c r="E210" s="99"/>
      <c r="F210" s="99"/>
    </row>
    <row r="211" spans="4:6" ht="12.75">
      <c r="D211" s="99"/>
      <c r="E211" s="99"/>
      <c r="F211" s="99"/>
    </row>
    <row r="212" spans="4:6" ht="12.75">
      <c r="D212" s="99"/>
      <c r="E212" s="99"/>
      <c r="F212" s="99"/>
    </row>
    <row r="213" spans="4:6" ht="12.75">
      <c r="D213" s="99"/>
      <c r="E213" s="99"/>
      <c r="F213" s="99"/>
    </row>
    <row r="214" spans="4:6" ht="12.75">
      <c r="D214" s="99"/>
      <c r="E214" s="99"/>
      <c r="F214" s="99"/>
    </row>
    <row r="215" spans="4:6" ht="12.75">
      <c r="D215" s="99"/>
      <c r="E215" s="99"/>
      <c r="F215" s="99"/>
    </row>
    <row r="216" spans="4:6" ht="12.75">
      <c r="D216" s="99"/>
      <c r="E216" s="99"/>
      <c r="F216" s="99"/>
    </row>
    <row r="217" spans="4:6" ht="12.75">
      <c r="D217" s="99"/>
      <c r="E217" s="99"/>
      <c r="F217" s="99"/>
    </row>
    <row r="218" spans="4:6" ht="12.75">
      <c r="D218" s="99"/>
      <c r="E218" s="99"/>
      <c r="F218" s="99"/>
    </row>
    <row r="219" spans="4:6" ht="12.75">
      <c r="D219" s="99"/>
      <c r="E219" s="99"/>
      <c r="F219" s="99"/>
    </row>
    <row r="220" spans="4:6" ht="12.75">
      <c r="D220" s="99"/>
      <c r="E220" s="99"/>
      <c r="F220" s="99"/>
    </row>
    <row r="221" spans="4:6" ht="12.75">
      <c r="D221" s="99"/>
      <c r="E221" s="99"/>
      <c r="F221" s="99"/>
    </row>
    <row r="222" spans="4:6" ht="12.75">
      <c r="D222" s="99"/>
      <c r="E222" s="99"/>
      <c r="F222" s="99"/>
    </row>
    <row r="223" spans="4:6" ht="12.75">
      <c r="D223" s="99"/>
      <c r="E223" s="99"/>
      <c r="F223" s="99"/>
    </row>
    <row r="224" spans="4:6" ht="12.75">
      <c r="D224" s="100"/>
      <c r="E224" s="100"/>
      <c r="F224" s="100"/>
    </row>
  </sheetData>
  <sheetProtection/>
  <mergeCells count="7">
    <mergeCell ref="A1:D1"/>
    <mergeCell ref="A2:D2"/>
    <mergeCell ref="A3:F3"/>
    <mergeCell ref="A5:D5"/>
    <mergeCell ref="E6:E7"/>
    <mergeCell ref="D6:D7"/>
    <mergeCell ref="F6:F7"/>
  </mergeCells>
  <printOptions/>
  <pageMargins left="0.7" right="0.7" top="0.75" bottom="0.75" header="0.3" footer="0.3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Dijana Dasovic</cp:lastModifiedBy>
  <cp:lastPrinted>2022-07-22T06:17:27Z</cp:lastPrinted>
  <dcterms:created xsi:type="dcterms:W3CDTF">2013-09-11T11:00:21Z</dcterms:created>
  <dcterms:modified xsi:type="dcterms:W3CDTF">2022-07-25T10:11:03Z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